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'1кв'!$A$1:$E$54</definedName>
    <definedName name="_xlnm.Print_Area" localSheetId="1">'2кв'!$A$1:$E$54</definedName>
    <definedName name="_xlnm.Print_Area" localSheetId="2">'3кв'!$A$1:$E$55</definedName>
    <definedName name="_xlnm.Print_Area" localSheetId="3">'4кв'!$A$1:$E$53</definedName>
    <definedName name="_xlnm.Print_Area" localSheetId="4">отчет!$A$1:$C$43</definedName>
  </definedNames>
  <calcPr calcId="152511"/>
</workbook>
</file>

<file path=xl/calcChain.xml><?xml version="1.0" encoding="utf-8"?>
<calcChain xmlns="http://schemas.openxmlformats.org/spreadsheetml/2006/main">
  <c r="F26" i="23" l="1"/>
  <c r="C24" i="27"/>
  <c r="C29" i="27"/>
  <c r="C28" i="27"/>
  <c r="C27" i="27"/>
  <c r="C18" i="27"/>
  <c r="C19" i="27"/>
  <c r="C20" i="27"/>
  <c r="C21" i="27"/>
  <c r="C22" i="27"/>
  <c r="C23" i="27"/>
  <c r="C14" i="27"/>
  <c r="C12" i="27"/>
  <c r="C6" i="27"/>
  <c r="C37" i="27"/>
  <c r="C25" i="27" l="1"/>
  <c r="E27" i="26"/>
  <c r="B51" i="26"/>
  <c r="E22" i="26"/>
  <c r="E20" i="26"/>
  <c r="E29" i="26" s="1"/>
  <c r="B52" i="26" l="1"/>
  <c r="B50" i="25"/>
  <c r="E29" i="25"/>
  <c r="E28" i="25"/>
  <c r="B53" i="25" l="1"/>
  <c r="C13" i="27" s="1"/>
  <c r="C15" i="27" s="1"/>
  <c r="E22" i="25"/>
  <c r="E20" i="25"/>
  <c r="C17" i="27" s="1"/>
  <c r="C31" i="27" s="1"/>
  <c r="C32" i="27" s="1"/>
  <c r="B51" i="24"/>
  <c r="E22" i="24"/>
  <c r="E20" i="24"/>
  <c r="E29" i="24" s="1"/>
  <c r="B53" i="24" s="1"/>
  <c r="E31" i="25" l="1"/>
  <c r="B54" i="25" s="1"/>
  <c r="B55" i="25" s="1"/>
  <c r="B48" i="26" s="1"/>
  <c r="B53" i="26" s="1"/>
  <c r="B51" i="23"/>
  <c r="E22" i="23"/>
  <c r="E20" i="23"/>
  <c r="E29" i="23" l="1"/>
  <c r="B53" i="23" s="1"/>
  <c r="B54" i="23" l="1"/>
  <c r="B48" i="24" s="1"/>
  <c r="B54" i="24" s="1"/>
</calcChain>
</file>

<file path=xl/sharedStrings.xml><?xml version="1.0" encoding="utf-8"?>
<sst xmlns="http://schemas.openxmlformats.org/spreadsheetml/2006/main" count="320" uniqueCount="118">
  <si>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</si>
  <si>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</si>
  <si>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</si>
  <si>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</si>
  <si>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</si>
  <si>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</si>
  <si>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</si>
  <si>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</si>
  <si>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</si>
  <si>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</si>
  <si>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</si>
  <si>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</si>
  <si>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</si>
  <si>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</si>
  <si>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</si>
  <si>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</si>
  <si>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</si>
  <si>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</si>
  <si>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</si>
  <si>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</si>
  <si>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г. Россошь, ул. Василевского, д. 4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</si>
  <si>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№11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</si>
  <si>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Василевского</t>
    </r>
  </si>
  <si>
    <t>постоянно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</si>
  <si>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</si>
  <si>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</si>
  <si>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</si>
  <si>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</si>
  <si>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</si>
  <si>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</si>
  <si>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 xml:space="preserve">Наименование вида работы (услуги)
</t>
  </si>
  <si>
    <t xml:space="preserve">Стоимость /
сметная стоимость  выполненной работы (оказанной услуги) за единицу
</t>
  </si>
  <si>
    <t>Общая площадь квартир - 1781,6 м2</t>
  </si>
  <si>
    <t xml:space="preserve">Расходы по содержанию и тек.ремонту </t>
  </si>
  <si>
    <t>Остаток на начало  квартала</t>
  </si>
  <si>
    <t>определена приложением № 9 к договору №9 от 01.04.2015 г.</t>
  </si>
  <si>
    <t xml:space="preserve">Расходы по управлению МКД </t>
  </si>
  <si>
    <t xml:space="preserve">именуемый в дальнейшем "Заказчик", в лице </t>
  </si>
  <si>
    <t>являющегося собственником квартиры №     , находящейся в данном многоквартирном доме, действующего на основании протокола общего собрания собственников №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</si>
  <si>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МКД</t>
    </r>
  </si>
  <si>
    <t>Услуги по содержанию многоквартирного дома</t>
  </si>
  <si>
    <t>оплачено по дог.адм.3кв.</t>
  </si>
  <si>
    <t>холодная вода на СОИ</t>
  </si>
  <si>
    <t>электроэнергия на СОИ</t>
  </si>
  <si>
    <t>водоотведение на СОИ</t>
  </si>
  <si>
    <t xml:space="preserve">Стоимость материалов </t>
  </si>
  <si>
    <t>интернет Ростелеокм</t>
  </si>
  <si>
    <t xml:space="preserve">в т.ч. Оплачено </t>
  </si>
  <si>
    <t>4 квартал</t>
  </si>
  <si>
    <t>за 1 квартал 2023 года</t>
  </si>
  <si>
    <t>31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</si>
  <si>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</si>
  <si>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Опиловка деревьев (смета)</t>
  </si>
  <si>
    <t>январь</t>
  </si>
  <si>
    <t xml:space="preserve">           2. Всего за период с "01" 01 2023 г. по "31" 03 2023 г. выполнено работ (оказано услуг) на общую сумму сто сорок тысяч триста сорок девять рублей 05 копеек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</si>
  <si>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</si>
  <si>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129936,12</t>
  </si>
  <si>
    <t>за 2 квартал 2023 года</t>
  </si>
  <si>
    <t>30 06 2023 г.</t>
  </si>
  <si>
    <t>2 квартал</t>
  </si>
  <si>
    <t>за 3 квартал 2023 года</t>
  </si>
  <si>
    <t>30 09 2023 г.</t>
  </si>
  <si>
    <t>3 квартал</t>
  </si>
  <si>
    <t>Поверка ОДПУ ТЭ</t>
  </si>
  <si>
    <t xml:space="preserve">           2. Всего за период с "01" 04 2023 г. по "30" 06 2023 г. выполнено работ (оказано услуг) на общую сумму сто двадцать четыре тысячи триста сорок четыре рубля 12 копеек</t>
  </si>
  <si>
    <t>Предъявлено населению 132011,73</t>
  </si>
  <si>
    <t>Тех. Диагностирование ВДГО</t>
  </si>
  <si>
    <t>ремонт балклона (кв.38)</t>
  </si>
  <si>
    <t>сварка,ремонт вх.дверей 2 подъезд (кв.14)</t>
  </si>
  <si>
    <t>июль</t>
  </si>
  <si>
    <t>сентябрь</t>
  </si>
  <si>
    <t>ч/ч</t>
  </si>
  <si>
    <t>Предъявлено населению 142625,01</t>
  </si>
  <si>
    <t xml:space="preserve">           2. Всего за период с "01" 07 2023 г. по "30" 09 2023 г. выполнено работ (оказано услуг) на общую сумму сто сорок две тысячи пятьдесят рублей 00 копеек</t>
  </si>
  <si>
    <t>за 4 квартал 2023 года</t>
  </si>
  <si>
    <t>31.12.2023 г.</t>
  </si>
  <si>
    <t>октябрь</t>
  </si>
  <si>
    <t>Остекление рамы в подвале</t>
  </si>
  <si>
    <t xml:space="preserve">           2. Всего за период с "01" 10 2023 г. по "31" 12 2023 г. выполнено работ (оказано услуг) на общую сумму сто двадцать три тысячи девятьсот шесть рублей 84 копейки.</t>
  </si>
  <si>
    <t>Предъявлено населению 133104,08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</si>
  <si>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</si>
  <si>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</si>
  <si>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</si>
  <si>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</si>
  <si>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</si>
  <si>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</si>
  <si>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</si>
  <si>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</si>
  <si>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</si>
  <si>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</si>
  <si>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</si>
  <si>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</si>
  <si>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Холодная вода на СОИ</t>
  </si>
  <si>
    <t>Электроэнергия на СОИ</t>
  </si>
  <si>
    <t>Водоотведение на СОИ</t>
  </si>
  <si>
    <t>Стоимость материалов</t>
  </si>
  <si>
    <t>работы по договору, всего</t>
  </si>
  <si>
    <t xml:space="preserve">   * Поверка ОДПУ ТЭ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</si>
  <si>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</si>
  <si>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</si>
  <si>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</si>
  <si>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</si>
  <si>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</si>
  <si>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</si>
  <si>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</si>
  <si>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</si>
  <si>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</si>
  <si>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</si>
  <si>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</si>
  <si>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ул. Василевского, д. 4</t>
  </si>
  <si>
    <t>Начислено всего 537676,94</t>
  </si>
  <si>
    <t>* водоотведение на СОИ- 21440,32</t>
  </si>
  <si>
    <t>* холодная вода на СОИ - 13693,54</t>
  </si>
  <si>
    <t>* электроэнергия на СОИ- 10636,18</t>
  </si>
  <si>
    <t>Оплачено по дог.адм.3кв.</t>
  </si>
  <si>
    <t xml:space="preserve">   * Тех. Диагностирование ВДГО</t>
  </si>
  <si>
    <t>Непредвиденные работы 48 ч/ч</t>
  </si>
  <si>
    <t xml:space="preserve">   * Опиловка деревьев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</si>
</sst>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  <numFmt numFmtId="167" formatCode="_-* #,##0.00_р_._-;\-* #,##0.00_р_._-;_-* \-??_р_.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6" fontId="13" fillId="0" borderId="0"/>
    <xf numFmtId="0" fontId="14" fillId="0" borderId="0"/>
    <xf numFmtId="0" fontId="15" fillId="0" borderId="0"/>
    <xf numFmtId="167" fontId="15" fillId="0" borderId="0" applyFill="0" applyBorder="0" applyAlignment="0" applyProtection="0"/>
    <xf numFmtId="0" fontId="15" fillId="0" borderId="0"/>
  </cellStyleXfs>
  <cellXfs count="10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0" borderId="0" xfId="1" applyFont="1"/>
    <xf numFmtId="43" fontId="7" fillId="0" borderId="0" xfId="0" applyNumberFormat="1" applyFont="1"/>
    <xf numFmtId="0" fontId="4" fillId="2" borderId="4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164" fontId="7" fillId="0" borderId="0" xfId="1" applyNumberFormat="1" applyFont="1"/>
    <xf numFmtId="0" fontId="11" fillId="0" borderId="0" xfId="0" applyFont="1"/>
    <xf numFmtId="4" fontId="7" fillId="0" borderId="0" xfId="0" applyNumberFormat="1" applyFont="1" applyAlignment="1">
      <alignment horizontal="center"/>
    </xf>
    <xf numFmtId="165" fontId="7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165" fontId="4" fillId="2" borderId="0" xfId="1" applyNumberFormat="1" applyFont="1" applyFill="1" applyAlignment="1">
      <alignment horizontal="center"/>
    </xf>
    <xf numFmtId="43" fontId="4" fillId="2" borderId="1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/>
    </xf>
    <xf numFmtId="0" fontId="12" fillId="0" borderId="6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 applyAlignment="1"/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2" fillId="0" borderId="7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164" fontId="4" fillId="0" borderId="1" xfId="1" applyNumberFormat="1" applyFont="1" applyBorder="1" applyAlignment="1">
      <alignment horizontal="right"/>
    </xf>
    <xf numFmtId="0" fontId="4" fillId="0" borderId="8" xfId="0" applyFont="1" applyBorder="1" applyAlignment="1">
      <alignment vertical="center" wrapText="1"/>
    </xf>
    <xf numFmtId="43" fontId="0" fillId="0" borderId="0" xfId="0" applyNumberFormat="1"/>
    <xf numFmtId="49" fontId="3" fillId="0" borderId="9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12" fillId="0" borderId="10" xfId="6" applyFont="1" applyBorder="1" applyAlignment="1">
      <alignment wrapText="1"/>
    </xf>
    <xf numFmtId="0" fontId="12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43" fontId="4" fillId="0" borderId="0" xfId="0" applyNumberFormat="1" applyFont="1"/>
    <xf numFmtId="0" fontId="4" fillId="0" borderId="1" xfId="0" applyFont="1" applyBorder="1"/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7">
    <cellStyle name="Excel Built-in Normal" xfId="2"/>
    <cellStyle name="Обычный" xfId="0" builtinId="0"/>
    <cellStyle name="Обычный 2" xfId="3"/>
    <cellStyle name="Обычный 3" xfId="4"/>
    <cellStyle name="Обычный_37" xfId="6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22" zoomScaleSheetLayoutView="100" workbookViewId="0">
      <selection activeCell="F27" sqref="F27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4.140625" style="2" customWidth="1"/>
    <col min="4" max="4" width="13.42578125" style="2" customWidth="1"/>
    <col min="5" max="5" width="14.140625" style="2" customWidth="1"/>
    <col min="6" max="6" width="11.140625" style="2" bestFit="1" customWidth="1"/>
    <col min="7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82" t="s">
        <v>9</v>
      </c>
      <c r="B1" s="82"/>
      <c r="C1" s="82"/>
      <c r="D1" s="82"/>
      <c r="E1" s="82"/>
    </row>
    <row r="2" spans="1:5" ht="28.15" customHeight="1" x14ac:dyDescent="0.25">
      <c r="A2" s="83" t="s">
        <v>10</v>
      </c>
      <c r="B2" s="84"/>
      <c r="C2" s="84"/>
      <c r="D2" s="84"/>
      <c r="E2" s="84"/>
    </row>
    <row r="3" spans="1:5" x14ac:dyDescent="0.25">
      <c r="A3" s="85" t="s">
        <v>49</v>
      </c>
      <c r="B3" s="85"/>
      <c r="C3" s="85"/>
      <c r="D3" s="85"/>
      <c r="E3" s="85"/>
    </row>
    <row r="4" spans="1:5" s="1" customFormat="1" ht="15.6" customHeight="1" x14ac:dyDescent="0.25">
      <c r="A4" s="35" t="s">
        <v>11</v>
      </c>
      <c r="B4" s="36"/>
      <c r="C4" s="36"/>
      <c r="D4" s="86" t="s">
        <v>50</v>
      </c>
      <c r="E4" s="86"/>
    </row>
    <row r="5" spans="1:5" x14ac:dyDescent="0.25">
      <c r="A5" s="32"/>
      <c r="B5" s="4"/>
      <c r="C5" s="4"/>
      <c r="D5" s="4"/>
      <c r="E5" s="4"/>
    </row>
    <row r="6" spans="1:5" ht="18" customHeight="1" x14ac:dyDescent="0.25">
      <c r="A6" s="81" t="s">
        <v>0</v>
      </c>
      <c r="B6" s="81"/>
      <c r="C6" s="81"/>
      <c r="D6" s="81"/>
      <c r="E6" s="81"/>
    </row>
    <row r="7" spans="1:5" ht="21.75" customHeight="1" x14ac:dyDescent="0.25">
      <c r="A7" s="87" t="s">
        <v>20</v>
      </c>
      <c r="B7" s="87"/>
      <c r="C7" s="87"/>
      <c r="D7" s="87"/>
      <c r="E7" s="87"/>
    </row>
    <row r="8" spans="1:5" x14ac:dyDescent="0.25">
      <c r="A8" s="88" t="s">
        <v>1</v>
      </c>
      <c r="B8" s="88"/>
      <c r="C8" s="88"/>
      <c r="D8" s="88"/>
      <c r="E8" s="88"/>
    </row>
    <row r="9" spans="1:5" ht="17.25" customHeight="1" x14ac:dyDescent="0.25">
      <c r="A9" s="89" t="s">
        <v>37</v>
      </c>
      <c r="B9" s="89"/>
      <c r="C9" s="89"/>
      <c r="D9" s="89"/>
      <c r="E9" s="89"/>
    </row>
    <row r="10" spans="1:5" ht="31.5" customHeight="1" x14ac:dyDescent="0.25">
      <c r="A10" s="90" t="s">
        <v>38</v>
      </c>
      <c r="B10" s="90"/>
      <c r="C10" s="90"/>
      <c r="D10" s="90"/>
      <c r="E10" s="90"/>
    </row>
    <row r="11" spans="1:5" ht="18.75" customHeight="1" x14ac:dyDescent="0.25">
      <c r="A11" s="81" t="s">
        <v>24</v>
      </c>
      <c r="B11" s="81"/>
      <c r="C11" s="81"/>
      <c r="D11" s="81"/>
      <c r="E11" s="81"/>
    </row>
    <row r="12" spans="1:5" ht="18" customHeight="1" x14ac:dyDescent="0.25">
      <c r="A12" s="88" t="s">
        <v>2</v>
      </c>
      <c r="B12" s="91"/>
      <c r="C12" s="91"/>
      <c r="D12" s="91"/>
      <c r="E12" s="91"/>
    </row>
    <row r="13" spans="1:5" x14ac:dyDescent="0.25">
      <c r="A13" s="81" t="s">
        <v>51</v>
      </c>
      <c r="B13" s="81"/>
      <c r="C13" s="81"/>
      <c r="D13" s="81"/>
      <c r="E13" s="81"/>
    </row>
    <row r="14" spans="1:5" ht="17.25" customHeight="1" x14ac:dyDescent="0.25">
      <c r="A14" s="88" t="s">
        <v>12</v>
      </c>
      <c r="B14" s="91"/>
      <c r="C14" s="91"/>
      <c r="D14" s="91"/>
      <c r="E14" s="91"/>
    </row>
    <row r="15" spans="1:5" ht="33.6" customHeight="1" x14ac:dyDescent="0.25">
      <c r="A15" s="81" t="s">
        <v>13</v>
      </c>
      <c r="B15" s="81"/>
      <c r="C15" s="81"/>
      <c r="D15" s="81"/>
      <c r="E15" s="81"/>
    </row>
    <row r="16" spans="1:5" ht="63.75" customHeight="1" x14ac:dyDescent="0.25">
      <c r="A16" s="81" t="s">
        <v>21</v>
      </c>
      <c r="B16" s="81"/>
      <c r="C16" s="81"/>
      <c r="D16" s="81"/>
      <c r="E16" s="81"/>
    </row>
    <row r="17" spans="1:8" ht="36.75" customHeight="1" x14ac:dyDescent="0.25">
      <c r="A17" s="93" t="s">
        <v>22</v>
      </c>
      <c r="B17" s="93"/>
      <c r="C17" s="93"/>
      <c r="D17" s="93"/>
      <c r="E17" s="93"/>
    </row>
    <row r="18" spans="1:8" ht="17.25" customHeight="1" x14ac:dyDescent="0.25">
      <c r="A18" s="93"/>
      <c r="B18" s="93"/>
      <c r="C18" s="93"/>
      <c r="D18" s="93"/>
      <c r="E18" s="93"/>
      <c r="F18" s="2">
        <v>1781.6</v>
      </c>
      <c r="G18" s="2">
        <v>3</v>
      </c>
    </row>
    <row r="19" spans="1:8" ht="135" x14ac:dyDescent="0.25">
      <c r="A19" s="3" t="s">
        <v>30</v>
      </c>
      <c r="B19" s="3" t="s">
        <v>8</v>
      </c>
      <c r="C19" s="3" t="s">
        <v>3</v>
      </c>
      <c r="D19" s="3" t="s">
        <v>31</v>
      </c>
      <c r="E19" s="3" t="s">
        <v>7</v>
      </c>
    </row>
    <row r="20" spans="1:8" ht="51" x14ac:dyDescent="0.25">
      <c r="A20" s="25" t="s">
        <v>40</v>
      </c>
      <c r="B20" s="9" t="s">
        <v>35</v>
      </c>
      <c r="C20" s="3" t="s">
        <v>4</v>
      </c>
      <c r="D20" s="3">
        <v>14.04</v>
      </c>
      <c r="E20" s="8">
        <f>D20*F18*G18</f>
        <v>75040.991999999998</v>
      </c>
    </row>
    <row r="21" spans="1:8" ht="38.25" x14ac:dyDescent="0.25">
      <c r="A21" s="7" t="s">
        <v>18</v>
      </c>
      <c r="B21" s="9" t="s">
        <v>19</v>
      </c>
      <c r="C21" s="3" t="s">
        <v>4</v>
      </c>
      <c r="D21" s="3">
        <v>0</v>
      </c>
      <c r="E21" s="28">
        <v>0</v>
      </c>
    </row>
    <row r="22" spans="1:8" x14ac:dyDescent="0.25">
      <c r="A22" s="7" t="s">
        <v>36</v>
      </c>
      <c r="B22" s="9" t="s">
        <v>23</v>
      </c>
      <c r="C22" s="3" t="s">
        <v>4</v>
      </c>
      <c r="D22" s="3">
        <v>5.42</v>
      </c>
      <c r="E22" s="8">
        <f>D22*F18*G18</f>
        <v>28968.815999999999</v>
      </c>
    </row>
    <row r="23" spans="1:8" x14ac:dyDescent="0.25">
      <c r="A23" s="7" t="s">
        <v>42</v>
      </c>
      <c r="B23" s="9" t="s">
        <v>48</v>
      </c>
      <c r="C23" s="3" t="s">
        <v>25</v>
      </c>
      <c r="D23" s="3"/>
      <c r="E23" s="28">
        <v>7052.43</v>
      </c>
    </row>
    <row r="24" spans="1:8" x14ac:dyDescent="0.25">
      <c r="A24" s="7" t="s">
        <v>43</v>
      </c>
      <c r="B24" s="9" t="s">
        <v>48</v>
      </c>
      <c r="C24" s="3" t="s">
        <v>25</v>
      </c>
      <c r="D24" s="3"/>
      <c r="E24" s="28">
        <v>3361.05</v>
      </c>
    </row>
    <row r="25" spans="1:8" x14ac:dyDescent="0.25">
      <c r="A25" s="7" t="s">
        <v>44</v>
      </c>
      <c r="B25" s="9" t="s">
        <v>48</v>
      </c>
      <c r="C25" s="3" t="s">
        <v>25</v>
      </c>
      <c r="D25" s="3"/>
      <c r="E25" s="28">
        <v>11040.97</v>
      </c>
    </row>
    <row r="26" spans="1:8" x14ac:dyDescent="0.25">
      <c r="A26" s="26" t="s">
        <v>45</v>
      </c>
      <c r="B26" s="9" t="s">
        <v>48</v>
      </c>
      <c r="C26" s="3" t="s">
        <v>25</v>
      </c>
      <c r="D26" s="3"/>
      <c r="E26" s="28">
        <v>2918.24</v>
      </c>
      <c r="F26" s="79">
        <f>E26+306.13</f>
        <v>3224.37</v>
      </c>
    </row>
    <row r="27" spans="1:8" x14ac:dyDescent="0.25">
      <c r="A27" s="30" t="s">
        <v>52</v>
      </c>
      <c r="B27" s="9" t="s">
        <v>53</v>
      </c>
      <c r="C27" s="3" t="s">
        <v>25</v>
      </c>
      <c r="D27" s="29"/>
      <c r="E27" s="28">
        <v>11966.55</v>
      </c>
    </row>
    <row r="28" spans="1:8" x14ac:dyDescent="0.25">
      <c r="A28" s="30"/>
      <c r="B28" s="9"/>
      <c r="C28" s="3"/>
      <c r="D28" s="29"/>
      <c r="E28" s="28"/>
    </row>
    <row r="29" spans="1:8" s="14" customFormat="1" ht="14.25" x14ac:dyDescent="0.2">
      <c r="A29" s="10" t="s">
        <v>26</v>
      </c>
      <c r="B29" s="11"/>
      <c r="C29" s="12"/>
      <c r="D29" s="12"/>
      <c r="E29" s="13">
        <f>SUM(E20:E28)</f>
        <v>140349.04799999998</v>
      </c>
    </row>
    <row r="31" spans="1:8" ht="28.9" customHeight="1" x14ac:dyDescent="0.25">
      <c r="A31" s="94" t="s">
        <v>54</v>
      </c>
      <c r="B31" s="94"/>
      <c r="C31" s="94"/>
      <c r="D31" s="94"/>
      <c r="E31" s="94"/>
      <c r="F31" s="95"/>
      <c r="G31" s="81"/>
      <c r="H31" s="15"/>
    </row>
    <row r="32" spans="1:8" ht="28.15" customHeight="1" x14ac:dyDescent="0.25">
      <c r="A32" s="81" t="s">
        <v>17</v>
      </c>
      <c r="B32" s="81"/>
      <c r="C32" s="81"/>
      <c r="D32" s="81"/>
      <c r="E32" s="81"/>
      <c r="F32" s="17"/>
      <c r="G32" s="18"/>
    </row>
    <row r="33" spans="1:8" ht="19.5" customHeight="1" x14ac:dyDescent="0.25">
      <c r="A33" s="81" t="s">
        <v>16</v>
      </c>
      <c r="B33" s="81"/>
      <c r="C33" s="81"/>
      <c r="D33" s="81"/>
      <c r="E33" s="81"/>
    </row>
    <row r="34" spans="1:8" ht="31.5" customHeight="1" x14ac:dyDescent="0.25">
      <c r="A34" s="81" t="s">
        <v>27</v>
      </c>
      <c r="B34" s="81"/>
      <c r="C34" s="81"/>
      <c r="D34" s="81"/>
      <c r="E34" s="81"/>
      <c r="F34" s="14"/>
      <c r="G34" s="14"/>
      <c r="H34" s="16"/>
    </row>
    <row r="35" spans="1:8" x14ac:dyDescent="0.25">
      <c r="A35" s="81" t="s">
        <v>14</v>
      </c>
      <c r="B35" s="81"/>
      <c r="C35" s="81"/>
      <c r="D35" s="81"/>
      <c r="E35" s="81"/>
    </row>
    <row r="36" spans="1:8" x14ac:dyDescent="0.25">
      <c r="A36" s="92" t="s">
        <v>5</v>
      </c>
      <c r="B36" s="92"/>
      <c r="C36" s="92"/>
      <c r="D36" s="92"/>
      <c r="E36" s="92"/>
    </row>
    <row r="37" spans="1:8" x14ac:dyDescent="0.25">
      <c r="A37" s="81" t="s">
        <v>14</v>
      </c>
      <c r="B37" s="81"/>
      <c r="C37" s="81"/>
      <c r="D37" s="81"/>
      <c r="E37" s="81"/>
    </row>
    <row r="38" spans="1:8" x14ac:dyDescent="0.25">
      <c r="A38" s="96" t="s">
        <v>55</v>
      </c>
      <c r="B38" s="96"/>
      <c r="C38" s="96"/>
      <c r="D38" s="96"/>
      <c r="E38" s="5"/>
    </row>
    <row r="39" spans="1:8" x14ac:dyDescent="0.25">
      <c r="B39" s="97" t="s">
        <v>15</v>
      </c>
      <c r="C39" s="97"/>
      <c r="D39" s="97"/>
      <c r="E39" s="6" t="s">
        <v>6</v>
      </c>
    </row>
    <row r="40" spans="1:8" x14ac:dyDescent="0.25">
      <c r="A40" s="31"/>
      <c r="B40" s="31"/>
      <c r="C40" s="31"/>
      <c r="D40" s="31"/>
      <c r="E40" s="31"/>
    </row>
    <row r="41" spans="1:8" x14ac:dyDescent="0.25">
      <c r="A41" s="96" t="s">
        <v>39</v>
      </c>
      <c r="B41" s="96"/>
      <c r="C41" s="96"/>
      <c r="D41" s="96"/>
      <c r="E41" s="5"/>
    </row>
    <row r="42" spans="1:8" x14ac:dyDescent="0.25">
      <c r="B42" s="98" t="s">
        <v>15</v>
      </c>
      <c r="C42" s="98"/>
      <c r="D42" s="98"/>
      <c r="E42" s="6" t="s">
        <v>6</v>
      </c>
    </row>
    <row r="43" spans="1:8" x14ac:dyDescent="0.25">
      <c r="B43" s="34"/>
      <c r="C43" s="34"/>
      <c r="D43" s="34"/>
      <c r="E43" s="6"/>
    </row>
    <row r="44" spans="1:8" x14ac:dyDescent="0.25">
      <c r="B44" s="34"/>
      <c r="C44" s="34"/>
      <c r="D44" s="34"/>
      <c r="E44" s="6"/>
    </row>
    <row r="45" spans="1:8" x14ac:dyDescent="0.25">
      <c r="B45" s="34"/>
      <c r="C45" s="34"/>
      <c r="D45" s="34"/>
      <c r="E45" s="6"/>
    </row>
    <row r="46" spans="1:8" x14ac:dyDescent="0.25">
      <c r="A46" s="2" t="s">
        <v>32</v>
      </c>
    </row>
    <row r="47" spans="1:8" x14ac:dyDescent="0.25">
      <c r="A47" s="14" t="s">
        <v>28</v>
      </c>
      <c r="B47" s="19"/>
    </row>
    <row r="48" spans="1:8" x14ac:dyDescent="0.25">
      <c r="A48" s="14" t="s">
        <v>34</v>
      </c>
      <c r="B48" s="22">
        <v>-48123.41</v>
      </c>
    </row>
    <row r="49" spans="1:2" x14ac:dyDescent="0.25">
      <c r="A49" s="33" t="s">
        <v>56</v>
      </c>
      <c r="B49" s="23"/>
    </row>
    <row r="50" spans="1:2" x14ac:dyDescent="0.25">
      <c r="A50" s="2" t="s">
        <v>47</v>
      </c>
      <c r="B50" s="27">
        <v>123986.33</v>
      </c>
    </row>
    <row r="51" spans="1:2" x14ac:dyDescent="0.25">
      <c r="A51" s="2" t="s">
        <v>46</v>
      </c>
      <c r="B51" s="27">
        <f>150*3</f>
        <v>450</v>
      </c>
    </row>
    <row r="52" spans="1:2" x14ac:dyDescent="0.25">
      <c r="A52" s="2" t="s">
        <v>41</v>
      </c>
      <c r="B52" s="27">
        <v>1500.39</v>
      </c>
    </row>
    <row r="53" spans="1:2" ht="29.25" customHeight="1" x14ac:dyDescent="0.25">
      <c r="A53" s="33" t="s">
        <v>33</v>
      </c>
      <c r="B53" s="24">
        <f>E29</f>
        <v>140349.04799999998</v>
      </c>
    </row>
    <row r="54" spans="1:2" x14ac:dyDescent="0.25">
      <c r="A54" s="20" t="s">
        <v>29</v>
      </c>
      <c r="B54" s="21">
        <f>B48+B50+B51+B52-B53</f>
        <v>-62535.737999999983</v>
      </c>
    </row>
    <row r="56" spans="1:2" x14ac:dyDescent="0.25">
      <c r="B56" s="2">
        <v>-48123.41</v>
      </c>
    </row>
  </sheetData>
  <mergeCells count="29">
    <mergeCell ref="A37:E37"/>
    <mergeCell ref="A38:D38"/>
    <mergeCell ref="B39:D39"/>
    <mergeCell ref="A41:D41"/>
    <mergeCell ref="B42:D42"/>
    <mergeCell ref="F31:G31"/>
    <mergeCell ref="A32:E32"/>
    <mergeCell ref="A33:E33"/>
    <mergeCell ref="A34:E34"/>
    <mergeCell ref="A35:E35"/>
    <mergeCell ref="A36:E36"/>
    <mergeCell ref="A14:E14"/>
    <mergeCell ref="A15:E15"/>
    <mergeCell ref="A16:E16"/>
    <mergeCell ref="A17:E17"/>
    <mergeCell ref="A18:E18"/>
    <mergeCell ref="A31:E31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view="pageBreakPreview" topLeftCell="A19" zoomScaleSheetLayoutView="100" workbookViewId="0">
      <selection activeCell="E27" activeCellId="1" sqref="E23:E26 E27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4.140625" style="2" customWidth="1"/>
    <col min="4" max="4" width="13.425781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82" t="s">
        <v>9</v>
      </c>
      <c r="B1" s="82"/>
      <c r="C1" s="82"/>
      <c r="D1" s="82"/>
      <c r="E1" s="82"/>
    </row>
    <row r="2" spans="1:5" ht="28.15" customHeight="1" x14ac:dyDescent="0.25">
      <c r="A2" s="83" t="s">
        <v>10</v>
      </c>
      <c r="B2" s="84"/>
      <c r="C2" s="84"/>
      <c r="D2" s="84"/>
      <c r="E2" s="84"/>
    </row>
    <row r="3" spans="1:5" x14ac:dyDescent="0.25">
      <c r="A3" s="85" t="s">
        <v>57</v>
      </c>
      <c r="B3" s="85"/>
      <c r="C3" s="85"/>
      <c r="D3" s="85"/>
      <c r="E3" s="85"/>
    </row>
    <row r="4" spans="1:5" s="1" customFormat="1" ht="15.6" customHeight="1" x14ac:dyDescent="0.25">
      <c r="A4" s="35" t="s">
        <v>11</v>
      </c>
      <c r="B4" s="36"/>
      <c r="C4" s="36"/>
      <c r="D4" s="86" t="s">
        <v>58</v>
      </c>
      <c r="E4" s="86"/>
    </row>
    <row r="5" spans="1:5" x14ac:dyDescent="0.25">
      <c r="A5" s="39"/>
      <c r="B5" s="4"/>
      <c r="C5" s="4"/>
      <c r="D5" s="4"/>
      <c r="E5" s="4"/>
    </row>
    <row r="6" spans="1:5" ht="18" customHeight="1" x14ac:dyDescent="0.25">
      <c r="A6" s="81" t="s">
        <v>0</v>
      </c>
      <c r="B6" s="81"/>
      <c r="C6" s="81"/>
      <c r="D6" s="81"/>
      <c r="E6" s="81"/>
    </row>
    <row r="7" spans="1:5" ht="21.75" customHeight="1" x14ac:dyDescent="0.25">
      <c r="A7" s="87" t="s">
        <v>20</v>
      </c>
      <c r="B7" s="87"/>
      <c r="C7" s="87"/>
      <c r="D7" s="87"/>
      <c r="E7" s="87"/>
    </row>
    <row r="8" spans="1:5" x14ac:dyDescent="0.25">
      <c r="A8" s="88" t="s">
        <v>1</v>
      </c>
      <c r="B8" s="88"/>
      <c r="C8" s="88"/>
      <c r="D8" s="88"/>
      <c r="E8" s="88"/>
    </row>
    <row r="9" spans="1:5" ht="17.25" customHeight="1" x14ac:dyDescent="0.25">
      <c r="A9" s="89" t="s">
        <v>37</v>
      </c>
      <c r="B9" s="89"/>
      <c r="C9" s="89"/>
      <c r="D9" s="89"/>
      <c r="E9" s="89"/>
    </row>
    <row r="10" spans="1:5" ht="31.5" customHeight="1" x14ac:dyDescent="0.25">
      <c r="A10" s="90" t="s">
        <v>38</v>
      </c>
      <c r="B10" s="90"/>
      <c r="C10" s="90"/>
      <c r="D10" s="90"/>
      <c r="E10" s="90"/>
    </row>
    <row r="11" spans="1:5" ht="18.75" customHeight="1" x14ac:dyDescent="0.25">
      <c r="A11" s="81" t="s">
        <v>24</v>
      </c>
      <c r="B11" s="81"/>
      <c r="C11" s="81"/>
      <c r="D11" s="81"/>
      <c r="E11" s="81"/>
    </row>
    <row r="12" spans="1:5" ht="18" customHeight="1" x14ac:dyDescent="0.25">
      <c r="A12" s="88" t="s">
        <v>2</v>
      </c>
      <c r="B12" s="91"/>
      <c r="C12" s="91"/>
      <c r="D12" s="91"/>
      <c r="E12" s="91"/>
    </row>
    <row r="13" spans="1:5" x14ac:dyDescent="0.25">
      <c r="A13" s="81" t="s">
        <v>51</v>
      </c>
      <c r="B13" s="81"/>
      <c r="C13" s="81"/>
      <c r="D13" s="81"/>
      <c r="E13" s="81"/>
    </row>
    <row r="14" spans="1:5" ht="17.25" customHeight="1" x14ac:dyDescent="0.25">
      <c r="A14" s="88" t="s">
        <v>12</v>
      </c>
      <c r="B14" s="91"/>
      <c r="C14" s="91"/>
      <c r="D14" s="91"/>
      <c r="E14" s="91"/>
    </row>
    <row r="15" spans="1:5" ht="33.6" customHeight="1" x14ac:dyDescent="0.25">
      <c r="A15" s="81" t="s">
        <v>13</v>
      </c>
      <c r="B15" s="81"/>
      <c r="C15" s="81"/>
      <c r="D15" s="81"/>
      <c r="E15" s="81"/>
    </row>
    <row r="16" spans="1:5" ht="63.75" customHeight="1" x14ac:dyDescent="0.25">
      <c r="A16" s="81" t="s">
        <v>21</v>
      </c>
      <c r="B16" s="81"/>
      <c r="C16" s="81"/>
      <c r="D16" s="81"/>
      <c r="E16" s="81"/>
    </row>
    <row r="17" spans="1:8" ht="36.75" customHeight="1" x14ac:dyDescent="0.25">
      <c r="A17" s="93" t="s">
        <v>22</v>
      </c>
      <c r="B17" s="93"/>
      <c r="C17" s="93"/>
      <c r="D17" s="93"/>
      <c r="E17" s="93"/>
    </row>
    <row r="18" spans="1:8" ht="17.25" customHeight="1" x14ac:dyDescent="0.25">
      <c r="A18" s="93"/>
      <c r="B18" s="93"/>
      <c r="C18" s="93"/>
      <c r="D18" s="93"/>
      <c r="E18" s="93"/>
      <c r="F18" s="2">
        <v>1781.6</v>
      </c>
      <c r="G18" s="2">
        <v>3</v>
      </c>
    </row>
    <row r="19" spans="1:8" ht="135" x14ac:dyDescent="0.25">
      <c r="A19" s="3" t="s">
        <v>30</v>
      </c>
      <c r="B19" s="3" t="s">
        <v>8</v>
      </c>
      <c r="C19" s="3" t="s">
        <v>3</v>
      </c>
      <c r="D19" s="3" t="s">
        <v>31</v>
      </c>
      <c r="E19" s="3" t="s">
        <v>7</v>
      </c>
    </row>
    <row r="20" spans="1:8" ht="51" x14ac:dyDescent="0.25">
      <c r="A20" s="25" t="s">
        <v>40</v>
      </c>
      <c r="B20" s="9" t="s">
        <v>35</v>
      </c>
      <c r="C20" s="3" t="s">
        <v>4</v>
      </c>
      <c r="D20" s="3">
        <v>14.04</v>
      </c>
      <c r="E20" s="8">
        <f>D20*F18*G18</f>
        <v>75040.991999999998</v>
      </c>
    </row>
    <row r="21" spans="1:8" ht="38.25" x14ac:dyDescent="0.25">
      <c r="A21" s="7" t="s">
        <v>18</v>
      </c>
      <c r="B21" s="9" t="s">
        <v>19</v>
      </c>
      <c r="C21" s="3" t="s">
        <v>4</v>
      </c>
      <c r="D21" s="3">
        <v>0</v>
      </c>
      <c r="E21" s="28">
        <v>0</v>
      </c>
    </row>
    <row r="22" spans="1:8" x14ac:dyDescent="0.25">
      <c r="A22" s="7" t="s">
        <v>36</v>
      </c>
      <c r="B22" s="9" t="s">
        <v>23</v>
      </c>
      <c r="C22" s="3" t="s">
        <v>4</v>
      </c>
      <c r="D22" s="3">
        <v>5.42</v>
      </c>
      <c r="E22" s="8">
        <f>D22*F18*G18</f>
        <v>28968.815999999999</v>
      </c>
    </row>
    <row r="23" spans="1:8" x14ac:dyDescent="0.25">
      <c r="A23" s="7" t="s">
        <v>42</v>
      </c>
      <c r="B23" s="9" t="s">
        <v>59</v>
      </c>
      <c r="C23" s="3" t="s">
        <v>25</v>
      </c>
      <c r="D23" s="3"/>
      <c r="E23" s="28">
        <v>4851.41</v>
      </c>
    </row>
    <row r="24" spans="1:8" x14ac:dyDescent="0.25">
      <c r="A24" s="7" t="s">
        <v>43</v>
      </c>
      <c r="B24" s="9" t="s">
        <v>59</v>
      </c>
      <c r="C24" s="3" t="s">
        <v>25</v>
      </c>
      <c r="D24" s="3"/>
      <c r="E24" s="28">
        <v>2919.7</v>
      </c>
    </row>
    <row r="25" spans="1:8" x14ac:dyDescent="0.25">
      <c r="A25" s="7" t="s">
        <v>44</v>
      </c>
      <c r="B25" s="9" t="s">
        <v>59</v>
      </c>
      <c r="C25" s="3" t="s">
        <v>25</v>
      </c>
      <c r="D25" s="3"/>
      <c r="E25" s="28">
        <v>7595.14</v>
      </c>
    </row>
    <row r="26" spans="1:8" x14ac:dyDescent="0.25">
      <c r="A26" s="26" t="s">
        <v>45</v>
      </c>
      <c r="B26" s="9" t="s">
        <v>59</v>
      </c>
      <c r="C26" s="3" t="s">
        <v>25</v>
      </c>
      <c r="D26" s="3"/>
      <c r="E26" s="28">
        <v>968.06</v>
      </c>
    </row>
    <row r="27" spans="1:8" x14ac:dyDescent="0.25">
      <c r="A27" s="41" t="s">
        <v>63</v>
      </c>
      <c r="B27" s="9" t="s">
        <v>59</v>
      </c>
      <c r="C27" s="3" t="s">
        <v>25</v>
      </c>
      <c r="D27" s="42"/>
      <c r="E27" s="28">
        <v>4000</v>
      </c>
    </row>
    <row r="28" spans="1:8" x14ac:dyDescent="0.25">
      <c r="A28" s="30"/>
      <c r="B28" s="9"/>
      <c r="C28" s="3"/>
      <c r="D28" s="29"/>
      <c r="E28" s="28"/>
    </row>
    <row r="29" spans="1:8" s="14" customFormat="1" ht="14.25" x14ac:dyDescent="0.2">
      <c r="A29" s="10" t="s">
        <v>26</v>
      </c>
      <c r="B29" s="11"/>
      <c r="C29" s="12"/>
      <c r="D29" s="12"/>
      <c r="E29" s="13">
        <f>SUM(E20:E28)</f>
        <v>124344.11799999999</v>
      </c>
    </row>
    <row r="31" spans="1:8" ht="28.9" customHeight="1" x14ac:dyDescent="0.25">
      <c r="A31" s="94" t="s">
        <v>64</v>
      </c>
      <c r="B31" s="94"/>
      <c r="C31" s="94"/>
      <c r="D31" s="94"/>
      <c r="E31" s="94"/>
      <c r="F31" s="95"/>
      <c r="G31" s="81"/>
      <c r="H31" s="15"/>
    </row>
    <row r="32" spans="1:8" ht="28.15" customHeight="1" x14ac:dyDescent="0.25">
      <c r="A32" s="81" t="s">
        <v>17</v>
      </c>
      <c r="B32" s="81"/>
      <c r="C32" s="81"/>
      <c r="D32" s="81"/>
      <c r="E32" s="81"/>
      <c r="F32" s="17"/>
      <c r="G32" s="18"/>
    </row>
    <row r="33" spans="1:8" ht="19.5" customHeight="1" x14ac:dyDescent="0.25">
      <c r="A33" s="81" t="s">
        <v>16</v>
      </c>
      <c r="B33" s="81"/>
      <c r="C33" s="81"/>
      <c r="D33" s="81"/>
      <c r="E33" s="81"/>
    </row>
    <row r="34" spans="1:8" ht="31.5" customHeight="1" x14ac:dyDescent="0.25">
      <c r="A34" s="81" t="s">
        <v>27</v>
      </c>
      <c r="B34" s="81"/>
      <c r="C34" s="81"/>
      <c r="D34" s="81"/>
      <c r="E34" s="81"/>
      <c r="F34" s="14"/>
      <c r="G34" s="14"/>
      <c r="H34" s="16"/>
    </row>
    <row r="35" spans="1:8" x14ac:dyDescent="0.25">
      <c r="A35" s="81" t="s">
        <v>14</v>
      </c>
      <c r="B35" s="81"/>
      <c r="C35" s="81"/>
      <c r="D35" s="81"/>
      <c r="E35" s="81"/>
    </row>
    <row r="36" spans="1:8" x14ac:dyDescent="0.25">
      <c r="A36" s="92" t="s">
        <v>5</v>
      </c>
      <c r="B36" s="92"/>
      <c r="C36" s="92"/>
      <c r="D36" s="92"/>
      <c r="E36" s="92"/>
    </row>
    <row r="37" spans="1:8" x14ac:dyDescent="0.25">
      <c r="A37" s="81" t="s">
        <v>14</v>
      </c>
      <c r="B37" s="81"/>
      <c r="C37" s="81"/>
      <c r="D37" s="81"/>
      <c r="E37" s="81"/>
    </row>
    <row r="38" spans="1:8" x14ac:dyDescent="0.25">
      <c r="A38" s="96" t="s">
        <v>55</v>
      </c>
      <c r="B38" s="96"/>
      <c r="C38" s="96"/>
      <c r="D38" s="96"/>
      <c r="E38" s="5"/>
    </row>
    <row r="39" spans="1:8" x14ac:dyDescent="0.25">
      <c r="B39" s="97" t="s">
        <v>15</v>
      </c>
      <c r="C39" s="97"/>
      <c r="D39" s="97"/>
      <c r="E39" s="6" t="s">
        <v>6</v>
      </c>
    </row>
    <row r="40" spans="1:8" x14ac:dyDescent="0.25">
      <c r="A40" s="38"/>
      <c r="B40" s="38"/>
      <c r="C40" s="38"/>
      <c r="D40" s="38"/>
      <c r="E40" s="38"/>
    </row>
    <row r="41" spans="1:8" x14ac:dyDescent="0.25">
      <c r="A41" s="96" t="s">
        <v>39</v>
      </c>
      <c r="B41" s="96"/>
      <c r="C41" s="96"/>
      <c r="D41" s="96"/>
      <c r="E41" s="5"/>
    </row>
    <row r="42" spans="1:8" x14ac:dyDescent="0.25">
      <c r="B42" s="98" t="s">
        <v>15</v>
      </c>
      <c r="C42" s="98"/>
      <c r="D42" s="98"/>
      <c r="E42" s="6" t="s">
        <v>6</v>
      </c>
    </row>
    <row r="43" spans="1:8" x14ac:dyDescent="0.25">
      <c r="B43" s="37"/>
      <c r="C43" s="37"/>
      <c r="D43" s="37"/>
      <c r="E43" s="6"/>
    </row>
    <row r="44" spans="1:8" x14ac:dyDescent="0.25">
      <c r="B44" s="37"/>
      <c r="C44" s="37"/>
      <c r="D44" s="37"/>
      <c r="E44" s="6"/>
    </row>
    <row r="45" spans="1:8" x14ac:dyDescent="0.25">
      <c r="B45" s="37"/>
      <c r="C45" s="37"/>
      <c r="D45" s="37"/>
      <c r="E45" s="6"/>
    </row>
    <row r="46" spans="1:8" x14ac:dyDescent="0.25">
      <c r="A46" s="2" t="s">
        <v>32</v>
      </c>
    </row>
    <row r="47" spans="1:8" x14ac:dyDescent="0.25">
      <c r="A47" s="14" t="s">
        <v>28</v>
      </c>
      <c r="B47" s="19"/>
    </row>
    <row r="48" spans="1:8" x14ac:dyDescent="0.25">
      <c r="A48" s="14" t="s">
        <v>34</v>
      </c>
      <c r="B48" s="22">
        <f>'1кв'!B54</f>
        <v>-62535.737999999983</v>
      </c>
    </row>
    <row r="49" spans="1:2" x14ac:dyDescent="0.25">
      <c r="A49" s="40" t="s">
        <v>65</v>
      </c>
      <c r="B49" s="23"/>
    </row>
    <row r="50" spans="1:2" x14ac:dyDescent="0.25">
      <c r="A50" s="2" t="s">
        <v>47</v>
      </c>
      <c r="B50" s="27">
        <v>131027.56</v>
      </c>
    </row>
    <row r="51" spans="1:2" x14ac:dyDescent="0.25">
      <c r="A51" s="2" t="s">
        <v>46</v>
      </c>
      <c r="B51" s="27">
        <f>150*3</f>
        <v>450</v>
      </c>
    </row>
    <row r="52" spans="1:2" x14ac:dyDescent="0.25">
      <c r="A52" s="2" t="s">
        <v>41</v>
      </c>
      <c r="B52" s="27">
        <v>2215.41</v>
      </c>
    </row>
    <row r="53" spans="1:2" ht="29.25" customHeight="1" x14ac:dyDescent="0.25">
      <c r="A53" s="40" t="s">
        <v>33</v>
      </c>
      <c r="B53" s="24">
        <f>E29</f>
        <v>124344.11799999999</v>
      </c>
    </row>
    <row r="54" spans="1:2" x14ac:dyDescent="0.25">
      <c r="A54" s="20" t="s">
        <v>29</v>
      </c>
      <c r="B54" s="21">
        <f>B48+B50+B51+B52-B53</f>
        <v>-53186.885999999969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6:E36"/>
    <mergeCell ref="A14:E14"/>
    <mergeCell ref="A15:E15"/>
    <mergeCell ref="A16:E16"/>
    <mergeCell ref="A17:E17"/>
    <mergeCell ref="A18:E18"/>
    <mergeCell ref="A31:E31"/>
    <mergeCell ref="F31:G31"/>
    <mergeCell ref="A32:E32"/>
    <mergeCell ref="A33:E33"/>
    <mergeCell ref="A34:E34"/>
    <mergeCell ref="A35:E35"/>
    <mergeCell ref="A37:E37"/>
    <mergeCell ref="A38:D38"/>
    <mergeCell ref="B39:D39"/>
    <mergeCell ref="A41:D41"/>
    <mergeCell ref="B42:D42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view="pageBreakPreview" topLeftCell="A22" zoomScaleSheetLayoutView="100" workbookViewId="0">
      <selection activeCell="E26" sqref="E26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4.140625" style="2" customWidth="1"/>
    <col min="4" max="4" width="13.425781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82" t="s">
        <v>9</v>
      </c>
      <c r="B1" s="82"/>
      <c r="C1" s="82"/>
      <c r="D1" s="82"/>
      <c r="E1" s="82"/>
    </row>
    <row r="2" spans="1:5" ht="28.15" customHeight="1" x14ac:dyDescent="0.25">
      <c r="A2" s="83" t="s">
        <v>10</v>
      </c>
      <c r="B2" s="84"/>
      <c r="C2" s="84"/>
      <c r="D2" s="84"/>
      <c r="E2" s="84"/>
    </row>
    <row r="3" spans="1:5" x14ac:dyDescent="0.25">
      <c r="A3" s="85" t="s">
        <v>60</v>
      </c>
      <c r="B3" s="85"/>
      <c r="C3" s="85"/>
      <c r="D3" s="85"/>
      <c r="E3" s="85"/>
    </row>
    <row r="4" spans="1:5" s="1" customFormat="1" ht="15.6" customHeight="1" x14ac:dyDescent="0.25">
      <c r="A4" s="35" t="s">
        <v>11</v>
      </c>
      <c r="B4" s="36"/>
      <c r="C4" s="36"/>
      <c r="D4" s="86" t="s">
        <v>61</v>
      </c>
      <c r="E4" s="86"/>
    </row>
    <row r="5" spans="1:5" x14ac:dyDescent="0.25">
      <c r="A5" s="39"/>
      <c r="B5" s="4"/>
      <c r="C5" s="4"/>
      <c r="D5" s="4"/>
      <c r="E5" s="4"/>
    </row>
    <row r="6" spans="1:5" ht="18" customHeight="1" x14ac:dyDescent="0.25">
      <c r="A6" s="81" t="s">
        <v>0</v>
      </c>
      <c r="B6" s="81"/>
      <c r="C6" s="81"/>
      <c r="D6" s="81"/>
      <c r="E6" s="81"/>
    </row>
    <row r="7" spans="1:5" ht="21.75" customHeight="1" x14ac:dyDescent="0.25">
      <c r="A7" s="87" t="s">
        <v>20</v>
      </c>
      <c r="B7" s="87"/>
      <c r="C7" s="87"/>
      <c r="D7" s="87"/>
      <c r="E7" s="87"/>
    </row>
    <row r="8" spans="1:5" x14ac:dyDescent="0.25">
      <c r="A8" s="88" t="s">
        <v>1</v>
      </c>
      <c r="B8" s="88"/>
      <c r="C8" s="88"/>
      <c r="D8" s="88"/>
      <c r="E8" s="88"/>
    </row>
    <row r="9" spans="1:5" ht="17.25" customHeight="1" x14ac:dyDescent="0.25">
      <c r="A9" s="89" t="s">
        <v>37</v>
      </c>
      <c r="B9" s="89"/>
      <c r="C9" s="89"/>
      <c r="D9" s="89"/>
      <c r="E9" s="89"/>
    </row>
    <row r="10" spans="1:5" ht="31.5" customHeight="1" x14ac:dyDescent="0.25">
      <c r="A10" s="90" t="s">
        <v>38</v>
      </c>
      <c r="B10" s="90"/>
      <c r="C10" s="90"/>
      <c r="D10" s="90"/>
      <c r="E10" s="90"/>
    </row>
    <row r="11" spans="1:5" ht="18.75" customHeight="1" x14ac:dyDescent="0.25">
      <c r="A11" s="81" t="s">
        <v>24</v>
      </c>
      <c r="B11" s="81"/>
      <c r="C11" s="81"/>
      <c r="D11" s="81"/>
      <c r="E11" s="81"/>
    </row>
    <row r="12" spans="1:5" ht="18" customHeight="1" x14ac:dyDescent="0.25">
      <c r="A12" s="88" t="s">
        <v>2</v>
      </c>
      <c r="B12" s="91"/>
      <c r="C12" s="91"/>
      <c r="D12" s="91"/>
      <c r="E12" s="91"/>
    </row>
    <row r="13" spans="1:5" x14ac:dyDescent="0.25">
      <c r="A13" s="81" t="s">
        <v>51</v>
      </c>
      <c r="B13" s="81"/>
      <c r="C13" s="81"/>
      <c r="D13" s="81"/>
      <c r="E13" s="81"/>
    </row>
    <row r="14" spans="1:5" ht="17.25" customHeight="1" x14ac:dyDescent="0.25">
      <c r="A14" s="88" t="s">
        <v>12</v>
      </c>
      <c r="B14" s="91"/>
      <c r="C14" s="91"/>
      <c r="D14" s="91"/>
      <c r="E14" s="91"/>
    </row>
    <row r="15" spans="1:5" ht="33.6" customHeight="1" x14ac:dyDescent="0.25">
      <c r="A15" s="81" t="s">
        <v>13</v>
      </c>
      <c r="B15" s="81"/>
      <c r="C15" s="81"/>
      <c r="D15" s="81"/>
      <c r="E15" s="81"/>
    </row>
    <row r="16" spans="1:5" ht="63.75" customHeight="1" x14ac:dyDescent="0.25">
      <c r="A16" s="81" t="s">
        <v>21</v>
      </c>
      <c r="B16" s="81"/>
      <c r="C16" s="81"/>
      <c r="D16" s="81"/>
      <c r="E16" s="81"/>
    </row>
    <row r="17" spans="1:7" ht="36.75" customHeight="1" x14ac:dyDescent="0.25">
      <c r="A17" s="93" t="s">
        <v>22</v>
      </c>
      <c r="B17" s="93"/>
      <c r="C17" s="93"/>
      <c r="D17" s="93"/>
      <c r="E17" s="93"/>
    </row>
    <row r="18" spans="1:7" ht="17.25" customHeight="1" x14ac:dyDescent="0.25">
      <c r="A18" s="93"/>
      <c r="B18" s="93"/>
      <c r="C18" s="93"/>
      <c r="D18" s="93"/>
      <c r="E18" s="93"/>
      <c r="F18" s="2">
        <v>1781.6</v>
      </c>
      <c r="G18" s="2">
        <v>3</v>
      </c>
    </row>
    <row r="19" spans="1:7" ht="135" x14ac:dyDescent="0.25">
      <c r="A19" s="3" t="s">
        <v>30</v>
      </c>
      <c r="B19" s="3" t="s">
        <v>8</v>
      </c>
      <c r="C19" s="3" t="s">
        <v>3</v>
      </c>
      <c r="D19" s="3" t="s">
        <v>31</v>
      </c>
      <c r="E19" s="3" t="s">
        <v>7</v>
      </c>
    </row>
    <row r="20" spans="1:7" ht="51" x14ac:dyDescent="0.25">
      <c r="A20" s="25" t="s">
        <v>40</v>
      </c>
      <c r="B20" s="9" t="s">
        <v>35</v>
      </c>
      <c r="C20" s="3" t="s">
        <v>4</v>
      </c>
      <c r="D20" s="3">
        <v>15.71</v>
      </c>
      <c r="E20" s="8">
        <f>D20*F18*G18</f>
        <v>83966.808000000005</v>
      </c>
    </row>
    <row r="21" spans="1:7" ht="38.25" x14ac:dyDescent="0.25">
      <c r="A21" s="7" t="s">
        <v>18</v>
      </c>
      <c r="B21" s="9" t="s">
        <v>19</v>
      </c>
      <c r="C21" s="3" t="s">
        <v>4</v>
      </c>
      <c r="D21" s="3">
        <v>0</v>
      </c>
      <c r="E21" s="28">
        <v>0</v>
      </c>
    </row>
    <row r="22" spans="1:7" x14ac:dyDescent="0.25">
      <c r="A22" s="7" t="s">
        <v>36</v>
      </c>
      <c r="B22" s="9" t="s">
        <v>23</v>
      </c>
      <c r="C22" s="3" t="s">
        <v>4</v>
      </c>
      <c r="D22" s="3">
        <v>6.06</v>
      </c>
      <c r="E22" s="8">
        <f>D22*F18*G18</f>
        <v>32389.487999999998</v>
      </c>
    </row>
    <row r="23" spans="1:7" x14ac:dyDescent="0.25">
      <c r="A23" s="7" t="s">
        <v>42</v>
      </c>
      <c r="B23" s="9" t="s">
        <v>62</v>
      </c>
      <c r="C23" s="3" t="s">
        <v>25</v>
      </c>
      <c r="D23" s="3"/>
      <c r="E23" s="28">
        <v>886.19</v>
      </c>
    </row>
    <row r="24" spans="1:7" x14ac:dyDescent="0.25">
      <c r="A24" s="7" t="s">
        <v>43</v>
      </c>
      <c r="B24" s="9" t="s">
        <v>62</v>
      </c>
      <c r="C24" s="3" t="s">
        <v>25</v>
      </c>
      <c r="D24" s="3"/>
      <c r="E24" s="28">
        <v>1488.95</v>
      </c>
    </row>
    <row r="25" spans="1:7" x14ac:dyDescent="0.25">
      <c r="A25" s="7" t="s">
        <v>44</v>
      </c>
      <c r="B25" s="9" t="s">
        <v>62</v>
      </c>
      <c r="C25" s="3" t="s">
        <v>25</v>
      </c>
      <c r="D25" s="3"/>
      <c r="E25" s="28">
        <v>1387.37</v>
      </c>
    </row>
    <row r="26" spans="1:7" x14ac:dyDescent="0.25">
      <c r="A26" s="26" t="s">
        <v>45</v>
      </c>
      <c r="B26" s="9" t="s">
        <v>62</v>
      </c>
      <c r="C26" s="3" t="s">
        <v>25</v>
      </c>
      <c r="D26" s="3"/>
      <c r="E26" s="28">
        <v>1967.97</v>
      </c>
    </row>
    <row r="27" spans="1:7" x14ac:dyDescent="0.25">
      <c r="A27" s="30" t="s">
        <v>66</v>
      </c>
      <c r="B27" s="9" t="s">
        <v>62</v>
      </c>
      <c r="C27" s="3" t="s">
        <v>25</v>
      </c>
      <c r="D27" s="29"/>
      <c r="E27" s="28">
        <v>8000</v>
      </c>
    </row>
    <row r="28" spans="1:7" x14ac:dyDescent="0.25">
      <c r="A28" s="43" t="s">
        <v>67</v>
      </c>
      <c r="B28" s="9" t="s">
        <v>69</v>
      </c>
      <c r="C28" s="3" t="s">
        <v>71</v>
      </c>
      <c r="D28" s="29">
        <v>44</v>
      </c>
      <c r="E28" s="28">
        <f>D28*260.07</f>
        <v>11443.08</v>
      </c>
    </row>
    <row r="29" spans="1:7" ht="30" x14ac:dyDescent="0.25">
      <c r="A29" s="30" t="s">
        <v>68</v>
      </c>
      <c r="B29" s="9" t="s">
        <v>70</v>
      </c>
      <c r="C29" s="3" t="s">
        <v>71</v>
      </c>
      <c r="D29" s="29">
        <v>2</v>
      </c>
      <c r="E29" s="28">
        <f t="shared" ref="E29" si="0">D29*260.07</f>
        <v>520.14</v>
      </c>
    </row>
    <row r="30" spans="1:7" x14ac:dyDescent="0.25">
      <c r="A30" s="30"/>
      <c r="B30" s="9"/>
      <c r="C30" s="3"/>
      <c r="D30" s="29"/>
      <c r="E30" s="28"/>
    </row>
    <row r="31" spans="1:7" s="14" customFormat="1" ht="14.25" x14ac:dyDescent="0.2">
      <c r="A31" s="10" t="s">
        <v>26</v>
      </c>
      <c r="B31" s="11"/>
      <c r="C31" s="12"/>
      <c r="D31" s="12"/>
      <c r="E31" s="13">
        <f>SUM(E20:E30)</f>
        <v>142049.99600000001</v>
      </c>
    </row>
    <row r="33" spans="1:8" ht="28.9" customHeight="1" x14ac:dyDescent="0.25">
      <c r="A33" s="94" t="s">
        <v>73</v>
      </c>
      <c r="B33" s="94"/>
      <c r="C33" s="94"/>
      <c r="D33" s="94"/>
      <c r="E33" s="94"/>
      <c r="F33" s="95"/>
      <c r="G33" s="81"/>
      <c r="H33" s="15"/>
    </row>
    <row r="34" spans="1:8" ht="28.15" customHeight="1" x14ac:dyDescent="0.25">
      <c r="A34" s="81" t="s">
        <v>17</v>
      </c>
      <c r="B34" s="81"/>
      <c r="C34" s="81"/>
      <c r="D34" s="81"/>
      <c r="E34" s="81"/>
      <c r="F34" s="17"/>
      <c r="G34" s="18"/>
    </row>
    <row r="35" spans="1:8" ht="19.5" customHeight="1" x14ac:dyDescent="0.25">
      <c r="A35" s="81" t="s">
        <v>16</v>
      </c>
      <c r="B35" s="81"/>
      <c r="C35" s="81"/>
      <c r="D35" s="81"/>
      <c r="E35" s="81"/>
    </row>
    <row r="36" spans="1:8" ht="31.5" customHeight="1" x14ac:dyDescent="0.25">
      <c r="A36" s="81" t="s">
        <v>27</v>
      </c>
      <c r="B36" s="81"/>
      <c r="C36" s="81"/>
      <c r="D36" s="81"/>
      <c r="E36" s="81"/>
      <c r="F36" s="14"/>
      <c r="G36" s="14"/>
      <c r="H36" s="16"/>
    </row>
    <row r="37" spans="1:8" x14ac:dyDescent="0.25">
      <c r="A37" s="81" t="s">
        <v>14</v>
      </c>
      <c r="B37" s="81"/>
      <c r="C37" s="81"/>
      <c r="D37" s="81"/>
      <c r="E37" s="81"/>
    </row>
    <row r="38" spans="1:8" x14ac:dyDescent="0.25">
      <c r="A38" s="92" t="s">
        <v>5</v>
      </c>
      <c r="B38" s="92"/>
      <c r="C38" s="92"/>
      <c r="D38" s="92"/>
      <c r="E38" s="92"/>
    </row>
    <row r="39" spans="1:8" x14ac:dyDescent="0.25">
      <c r="A39" s="81" t="s">
        <v>14</v>
      </c>
      <c r="B39" s="81"/>
      <c r="C39" s="81"/>
      <c r="D39" s="81"/>
      <c r="E39" s="81"/>
    </row>
    <row r="40" spans="1:8" x14ac:dyDescent="0.25">
      <c r="A40" s="96" t="s">
        <v>55</v>
      </c>
      <c r="B40" s="96"/>
      <c r="C40" s="96"/>
      <c r="D40" s="96"/>
      <c r="E40" s="5"/>
    </row>
    <row r="41" spans="1:8" x14ac:dyDescent="0.25">
      <c r="B41" s="97" t="s">
        <v>15</v>
      </c>
      <c r="C41" s="97"/>
      <c r="D41" s="97"/>
      <c r="E41" s="6" t="s">
        <v>6</v>
      </c>
    </row>
    <row r="42" spans="1:8" x14ac:dyDescent="0.25">
      <c r="A42" s="38"/>
      <c r="B42" s="38"/>
      <c r="C42" s="38"/>
      <c r="D42" s="38"/>
      <c r="E42" s="38"/>
    </row>
    <row r="43" spans="1:8" x14ac:dyDescent="0.25">
      <c r="A43" s="96" t="s">
        <v>39</v>
      </c>
      <c r="B43" s="96"/>
      <c r="C43" s="96"/>
      <c r="D43" s="96"/>
      <c r="E43" s="5"/>
    </row>
    <row r="44" spans="1:8" x14ac:dyDescent="0.25">
      <c r="B44" s="98" t="s">
        <v>15</v>
      </c>
      <c r="C44" s="98"/>
      <c r="D44" s="98"/>
      <c r="E44" s="6" t="s">
        <v>6</v>
      </c>
    </row>
    <row r="45" spans="1:8" x14ac:dyDescent="0.25">
      <c r="B45" s="37"/>
      <c r="C45" s="37"/>
      <c r="D45" s="37"/>
      <c r="E45" s="6"/>
    </row>
    <row r="46" spans="1:8" x14ac:dyDescent="0.25">
      <c r="B46" s="37"/>
      <c r="C46" s="37"/>
      <c r="D46" s="37"/>
      <c r="E46" s="6"/>
    </row>
    <row r="47" spans="1:8" x14ac:dyDescent="0.25">
      <c r="B47" s="37"/>
      <c r="C47" s="37"/>
      <c r="D47" s="37"/>
      <c r="E47" s="6"/>
    </row>
    <row r="48" spans="1:8" x14ac:dyDescent="0.25">
      <c r="A48" s="2" t="s">
        <v>32</v>
      </c>
    </row>
    <row r="49" spans="1:2" x14ac:dyDescent="0.25">
      <c r="A49" s="14" t="s">
        <v>28</v>
      </c>
      <c r="B49" s="19"/>
    </row>
    <row r="50" spans="1:2" x14ac:dyDescent="0.25">
      <c r="A50" s="14" t="s">
        <v>34</v>
      </c>
      <c r="B50" s="22">
        <f>'2кв'!B54</f>
        <v>-53186.885999999969</v>
      </c>
    </row>
    <row r="51" spans="1:2" x14ac:dyDescent="0.25">
      <c r="A51" s="40" t="s">
        <v>72</v>
      </c>
      <c r="B51" s="23"/>
    </row>
    <row r="52" spans="1:2" x14ac:dyDescent="0.25">
      <c r="A52" s="2" t="s">
        <v>47</v>
      </c>
      <c r="B52" s="27">
        <v>134571.89000000001</v>
      </c>
    </row>
    <row r="53" spans="1:2" x14ac:dyDescent="0.25">
      <c r="A53" s="2" t="s">
        <v>46</v>
      </c>
      <c r="B53" s="27">
        <f>150*3</f>
        <v>450</v>
      </c>
    </row>
    <row r="54" spans="1:2" ht="29.25" customHeight="1" x14ac:dyDescent="0.25">
      <c r="A54" s="40" t="s">
        <v>33</v>
      </c>
      <c r="B54" s="24">
        <f>E31</f>
        <v>142049.99600000001</v>
      </c>
    </row>
    <row r="55" spans="1:2" x14ac:dyDescent="0.25">
      <c r="A55" s="20" t="s">
        <v>29</v>
      </c>
      <c r="B55" s="21">
        <f>B50+B52+B53-B54</f>
        <v>-60214.991999999969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8:E38"/>
    <mergeCell ref="A14:E14"/>
    <mergeCell ref="A15:E15"/>
    <mergeCell ref="A16:E16"/>
    <mergeCell ref="A17:E17"/>
    <mergeCell ref="A18:E18"/>
    <mergeCell ref="A33:E33"/>
    <mergeCell ref="F33:G33"/>
    <mergeCell ref="A34:E34"/>
    <mergeCell ref="A35:E35"/>
    <mergeCell ref="A36:E36"/>
    <mergeCell ref="A37:E37"/>
    <mergeCell ref="A39:E39"/>
    <mergeCell ref="A40:D40"/>
    <mergeCell ref="B41:D41"/>
    <mergeCell ref="A43:D43"/>
    <mergeCell ref="B44:D44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37" zoomScaleSheetLayoutView="100" workbookViewId="0">
      <selection activeCell="E26" sqref="E26"/>
    </sheetView>
  </sheetViews>
  <sheetFormatPr defaultColWidth="9.140625" defaultRowHeight="15" x14ac:dyDescent="0.25"/>
  <cols>
    <col min="1" max="1" width="35.28515625" style="2" customWidth="1"/>
    <col min="2" max="2" width="20.28515625" style="2" customWidth="1"/>
    <col min="3" max="3" width="14.140625" style="2" customWidth="1"/>
    <col min="4" max="4" width="13.425781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 x14ac:dyDescent="0.25">
      <c r="A1" s="82" t="s">
        <v>9</v>
      </c>
      <c r="B1" s="82"/>
      <c r="C1" s="82"/>
      <c r="D1" s="82"/>
      <c r="E1" s="82"/>
    </row>
    <row r="2" spans="1:5" ht="28.15" customHeight="1" x14ac:dyDescent="0.25">
      <c r="A2" s="83" t="s">
        <v>10</v>
      </c>
      <c r="B2" s="84"/>
      <c r="C2" s="84"/>
      <c r="D2" s="84"/>
      <c r="E2" s="84"/>
    </row>
    <row r="3" spans="1:5" x14ac:dyDescent="0.25">
      <c r="A3" s="85" t="s">
        <v>74</v>
      </c>
      <c r="B3" s="85"/>
      <c r="C3" s="85"/>
      <c r="D3" s="85"/>
      <c r="E3" s="85"/>
    </row>
    <row r="4" spans="1:5" s="1" customFormat="1" ht="15.6" customHeight="1" x14ac:dyDescent="0.25">
      <c r="A4" s="35" t="s">
        <v>11</v>
      </c>
      <c r="B4" s="36"/>
      <c r="C4" s="36"/>
      <c r="D4" s="35"/>
      <c r="E4" s="35" t="s">
        <v>75</v>
      </c>
    </row>
    <row r="5" spans="1:5" x14ac:dyDescent="0.25">
      <c r="A5" s="45"/>
      <c r="B5" s="4"/>
      <c r="C5" s="4"/>
      <c r="D5" s="4"/>
      <c r="E5" s="4"/>
    </row>
    <row r="6" spans="1:5" ht="18" customHeight="1" x14ac:dyDescent="0.25">
      <c r="A6" s="81" t="s">
        <v>0</v>
      </c>
      <c r="B6" s="81"/>
      <c r="C6" s="81"/>
      <c r="D6" s="81"/>
      <c r="E6" s="81"/>
    </row>
    <row r="7" spans="1:5" ht="21.75" customHeight="1" x14ac:dyDescent="0.25">
      <c r="A7" s="87" t="s">
        <v>20</v>
      </c>
      <c r="B7" s="87"/>
      <c r="C7" s="87"/>
      <c r="D7" s="87"/>
      <c r="E7" s="87"/>
    </row>
    <row r="8" spans="1:5" x14ac:dyDescent="0.25">
      <c r="A8" s="88" t="s">
        <v>1</v>
      </c>
      <c r="B8" s="88"/>
      <c r="C8" s="88"/>
      <c r="D8" s="88"/>
      <c r="E8" s="88"/>
    </row>
    <row r="9" spans="1:5" ht="17.25" customHeight="1" x14ac:dyDescent="0.25">
      <c r="A9" s="89" t="s">
        <v>37</v>
      </c>
      <c r="B9" s="89"/>
      <c r="C9" s="89"/>
      <c r="D9" s="89"/>
      <c r="E9" s="89"/>
    </row>
    <row r="10" spans="1:5" ht="31.5" customHeight="1" x14ac:dyDescent="0.25">
      <c r="A10" s="90" t="s">
        <v>38</v>
      </c>
      <c r="B10" s="90"/>
      <c r="C10" s="90"/>
      <c r="D10" s="90"/>
      <c r="E10" s="90"/>
    </row>
    <row r="11" spans="1:5" ht="18.75" customHeight="1" x14ac:dyDescent="0.25">
      <c r="A11" s="81" t="s">
        <v>24</v>
      </c>
      <c r="B11" s="81"/>
      <c r="C11" s="81"/>
      <c r="D11" s="81"/>
      <c r="E11" s="81"/>
    </row>
    <row r="12" spans="1:5" ht="18" customHeight="1" x14ac:dyDescent="0.25">
      <c r="A12" s="88" t="s">
        <v>2</v>
      </c>
      <c r="B12" s="91"/>
      <c r="C12" s="91"/>
      <c r="D12" s="91"/>
      <c r="E12" s="91"/>
    </row>
    <row r="13" spans="1:5" x14ac:dyDescent="0.25">
      <c r="A13" s="81" t="s">
        <v>51</v>
      </c>
      <c r="B13" s="81"/>
      <c r="C13" s="81"/>
      <c r="D13" s="81"/>
      <c r="E13" s="81"/>
    </row>
    <row r="14" spans="1:5" ht="17.25" customHeight="1" x14ac:dyDescent="0.25">
      <c r="A14" s="88" t="s">
        <v>12</v>
      </c>
      <c r="B14" s="91"/>
      <c r="C14" s="91"/>
      <c r="D14" s="91"/>
      <c r="E14" s="91"/>
    </row>
    <row r="15" spans="1:5" ht="33.6" customHeight="1" x14ac:dyDescent="0.25">
      <c r="A15" s="81" t="s">
        <v>13</v>
      </c>
      <c r="B15" s="81"/>
      <c r="C15" s="81"/>
      <c r="D15" s="81"/>
      <c r="E15" s="81"/>
    </row>
    <row r="16" spans="1:5" ht="63.75" customHeight="1" x14ac:dyDescent="0.25">
      <c r="A16" s="81" t="s">
        <v>21</v>
      </c>
      <c r="B16" s="81"/>
      <c r="C16" s="81"/>
      <c r="D16" s="81"/>
      <c r="E16" s="81"/>
    </row>
    <row r="17" spans="1:8" ht="36.75" customHeight="1" x14ac:dyDescent="0.25">
      <c r="A17" s="93" t="s">
        <v>22</v>
      </c>
      <c r="B17" s="93"/>
      <c r="C17" s="93"/>
      <c r="D17" s="93"/>
      <c r="E17" s="93"/>
    </row>
    <row r="18" spans="1:8" ht="17.25" customHeight="1" x14ac:dyDescent="0.25">
      <c r="A18" s="93"/>
      <c r="B18" s="93"/>
      <c r="C18" s="93"/>
      <c r="D18" s="93"/>
      <c r="E18" s="93"/>
      <c r="F18" s="2">
        <v>1781.6</v>
      </c>
      <c r="G18" s="2">
        <v>3</v>
      </c>
    </row>
    <row r="19" spans="1:8" ht="135" x14ac:dyDescent="0.25">
      <c r="A19" s="3" t="s">
        <v>30</v>
      </c>
      <c r="B19" s="3" t="s">
        <v>8</v>
      </c>
      <c r="C19" s="3" t="s">
        <v>3</v>
      </c>
      <c r="D19" s="3" t="s">
        <v>31</v>
      </c>
      <c r="E19" s="3" t="s">
        <v>7</v>
      </c>
    </row>
    <row r="20" spans="1:8" ht="51" x14ac:dyDescent="0.25">
      <c r="A20" s="25" t="s">
        <v>40</v>
      </c>
      <c r="B20" s="9" t="s">
        <v>35</v>
      </c>
      <c r="C20" s="3" t="s">
        <v>4</v>
      </c>
      <c r="D20" s="3">
        <v>15.71</v>
      </c>
      <c r="E20" s="8">
        <f>D20*F18*G18</f>
        <v>83966.808000000005</v>
      </c>
    </row>
    <row r="21" spans="1:8" ht="38.25" x14ac:dyDescent="0.25">
      <c r="A21" s="7" t="s">
        <v>18</v>
      </c>
      <c r="B21" s="9" t="s">
        <v>19</v>
      </c>
      <c r="C21" s="3" t="s">
        <v>4</v>
      </c>
      <c r="D21" s="3">
        <v>0</v>
      </c>
      <c r="E21" s="28">
        <v>0</v>
      </c>
    </row>
    <row r="22" spans="1:8" x14ac:dyDescent="0.25">
      <c r="A22" s="7" t="s">
        <v>36</v>
      </c>
      <c r="B22" s="9" t="s">
        <v>23</v>
      </c>
      <c r="C22" s="3" t="s">
        <v>4</v>
      </c>
      <c r="D22" s="3">
        <v>6.06</v>
      </c>
      <c r="E22" s="8">
        <f>D22*F18*G18</f>
        <v>32389.487999999998</v>
      </c>
    </row>
    <row r="23" spans="1:8" x14ac:dyDescent="0.25">
      <c r="A23" s="7" t="s">
        <v>42</v>
      </c>
      <c r="B23" s="9" t="s">
        <v>48</v>
      </c>
      <c r="C23" s="3" t="s">
        <v>25</v>
      </c>
      <c r="D23" s="3"/>
      <c r="E23" s="28">
        <v>660.8</v>
      </c>
    </row>
    <row r="24" spans="1:8" x14ac:dyDescent="0.25">
      <c r="A24" s="7" t="s">
        <v>43</v>
      </c>
      <c r="B24" s="9" t="s">
        <v>48</v>
      </c>
      <c r="C24" s="3" t="s">
        <v>25</v>
      </c>
      <c r="D24" s="3"/>
      <c r="E24" s="28">
        <v>2619</v>
      </c>
    </row>
    <row r="25" spans="1:8" x14ac:dyDescent="0.25">
      <c r="A25" s="7" t="s">
        <v>44</v>
      </c>
      <c r="B25" s="9" t="s">
        <v>48</v>
      </c>
      <c r="C25" s="3" t="s">
        <v>25</v>
      </c>
      <c r="D25" s="3"/>
      <c r="E25" s="28">
        <v>1034.54</v>
      </c>
    </row>
    <row r="26" spans="1:8" x14ac:dyDescent="0.25">
      <c r="A26" s="26" t="s">
        <v>45</v>
      </c>
      <c r="B26" s="9" t="s">
        <v>48</v>
      </c>
      <c r="C26" s="3" t="s">
        <v>25</v>
      </c>
      <c r="D26" s="3"/>
      <c r="E26" s="28">
        <v>2716.06</v>
      </c>
    </row>
    <row r="27" spans="1:8" x14ac:dyDescent="0.25">
      <c r="A27" s="30" t="s">
        <v>77</v>
      </c>
      <c r="B27" s="9" t="s">
        <v>76</v>
      </c>
      <c r="C27" s="3" t="s">
        <v>71</v>
      </c>
      <c r="D27" s="29">
        <v>2</v>
      </c>
      <c r="E27" s="28">
        <f>D27*260.07</f>
        <v>520.14</v>
      </c>
    </row>
    <row r="28" spans="1:8" x14ac:dyDescent="0.25">
      <c r="A28" s="30"/>
      <c r="B28" s="9"/>
      <c r="C28" s="3"/>
      <c r="D28" s="29"/>
      <c r="E28" s="28"/>
    </row>
    <row r="29" spans="1:8" s="14" customFormat="1" ht="14.25" x14ac:dyDescent="0.2">
      <c r="A29" s="10" t="s">
        <v>26</v>
      </c>
      <c r="B29" s="11"/>
      <c r="C29" s="12"/>
      <c r="D29" s="12"/>
      <c r="E29" s="13">
        <f>SUM(E20:E28)</f>
        <v>123906.836</v>
      </c>
    </row>
    <row r="31" spans="1:8" ht="28.9" customHeight="1" x14ac:dyDescent="0.25">
      <c r="A31" s="94" t="s">
        <v>78</v>
      </c>
      <c r="B31" s="94"/>
      <c r="C31" s="94"/>
      <c r="D31" s="94"/>
      <c r="E31" s="94"/>
      <c r="F31" s="95"/>
      <c r="G31" s="81"/>
      <c r="H31" s="15"/>
    </row>
    <row r="32" spans="1:8" ht="28.15" customHeight="1" x14ac:dyDescent="0.25">
      <c r="A32" s="81" t="s">
        <v>17</v>
      </c>
      <c r="B32" s="81"/>
      <c r="C32" s="81"/>
      <c r="D32" s="81"/>
      <c r="E32" s="81"/>
      <c r="F32" s="17"/>
      <c r="G32" s="18"/>
    </row>
    <row r="33" spans="1:8" ht="19.5" customHeight="1" x14ac:dyDescent="0.25">
      <c r="A33" s="81" t="s">
        <v>16</v>
      </c>
      <c r="B33" s="81"/>
      <c r="C33" s="81"/>
      <c r="D33" s="81"/>
      <c r="E33" s="81"/>
    </row>
    <row r="34" spans="1:8" ht="31.5" customHeight="1" x14ac:dyDescent="0.25">
      <c r="A34" s="81" t="s">
        <v>27</v>
      </c>
      <c r="B34" s="81"/>
      <c r="C34" s="81"/>
      <c r="D34" s="81"/>
      <c r="E34" s="81"/>
      <c r="F34" s="14"/>
      <c r="G34" s="14"/>
      <c r="H34" s="16"/>
    </row>
    <row r="35" spans="1:8" x14ac:dyDescent="0.25">
      <c r="A35" s="81" t="s">
        <v>14</v>
      </c>
      <c r="B35" s="81"/>
      <c r="C35" s="81"/>
      <c r="D35" s="81"/>
      <c r="E35" s="81"/>
    </row>
    <row r="36" spans="1:8" x14ac:dyDescent="0.25">
      <c r="A36" s="92" t="s">
        <v>5</v>
      </c>
      <c r="B36" s="92"/>
      <c r="C36" s="92"/>
      <c r="D36" s="92"/>
      <c r="E36" s="92"/>
    </row>
    <row r="37" spans="1:8" x14ac:dyDescent="0.25">
      <c r="A37" s="81" t="s">
        <v>14</v>
      </c>
      <c r="B37" s="81"/>
      <c r="C37" s="81"/>
      <c r="D37" s="81"/>
      <c r="E37" s="81"/>
    </row>
    <row r="38" spans="1:8" x14ac:dyDescent="0.25">
      <c r="A38" s="96" t="s">
        <v>55</v>
      </c>
      <c r="B38" s="96"/>
      <c r="C38" s="96"/>
      <c r="D38" s="96"/>
      <c r="E38" s="5"/>
    </row>
    <row r="39" spans="1:8" x14ac:dyDescent="0.25">
      <c r="B39" s="97" t="s">
        <v>15</v>
      </c>
      <c r="C39" s="97"/>
      <c r="D39" s="97"/>
      <c r="E39" s="6" t="s">
        <v>6</v>
      </c>
    </row>
    <row r="40" spans="1:8" x14ac:dyDescent="0.25">
      <c r="A40" s="44"/>
      <c r="B40" s="44"/>
      <c r="C40" s="44"/>
      <c r="D40" s="44"/>
      <c r="E40" s="44"/>
    </row>
    <row r="41" spans="1:8" x14ac:dyDescent="0.25">
      <c r="A41" s="96" t="s">
        <v>39</v>
      </c>
      <c r="B41" s="96"/>
      <c r="C41" s="96"/>
      <c r="D41" s="96"/>
      <c r="E41" s="5"/>
    </row>
    <row r="42" spans="1:8" x14ac:dyDescent="0.25">
      <c r="B42" s="98" t="s">
        <v>15</v>
      </c>
      <c r="C42" s="98"/>
      <c r="D42" s="98"/>
      <c r="E42" s="6" t="s">
        <v>6</v>
      </c>
    </row>
    <row r="43" spans="1:8" x14ac:dyDescent="0.25">
      <c r="B43" s="47"/>
      <c r="C43" s="47"/>
      <c r="D43" s="47"/>
      <c r="E43" s="6"/>
    </row>
    <row r="44" spans="1:8" x14ac:dyDescent="0.25">
      <c r="B44" s="47"/>
      <c r="C44" s="47"/>
      <c r="D44" s="47"/>
      <c r="E44" s="6"/>
    </row>
    <row r="45" spans="1:8" x14ac:dyDescent="0.25">
      <c r="B45" s="47"/>
      <c r="C45" s="47"/>
      <c r="D45" s="47"/>
      <c r="E45" s="6"/>
    </row>
    <row r="46" spans="1:8" x14ac:dyDescent="0.25">
      <c r="A46" s="2" t="s">
        <v>32</v>
      </c>
    </row>
    <row r="47" spans="1:8" x14ac:dyDescent="0.25">
      <c r="A47" s="14" t="s">
        <v>28</v>
      </c>
      <c r="B47" s="19"/>
    </row>
    <row r="48" spans="1:8" x14ac:dyDescent="0.25">
      <c r="A48" s="14" t="s">
        <v>34</v>
      </c>
      <c r="B48" s="22">
        <f>'3кв'!B55</f>
        <v>-60214.991999999969</v>
      </c>
    </row>
    <row r="49" spans="1:2" x14ac:dyDescent="0.25">
      <c r="A49" s="46" t="s">
        <v>79</v>
      </c>
      <c r="B49" s="23"/>
    </row>
    <row r="50" spans="1:2" x14ac:dyDescent="0.25">
      <c r="A50" s="2" t="s">
        <v>47</v>
      </c>
      <c r="B50" s="27">
        <v>132728.59</v>
      </c>
    </row>
    <row r="51" spans="1:2" x14ac:dyDescent="0.25">
      <c r="A51" s="2" t="s">
        <v>46</v>
      </c>
      <c r="B51" s="27">
        <f>150*3</f>
        <v>450</v>
      </c>
    </row>
    <row r="52" spans="1:2" ht="29.25" customHeight="1" x14ac:dyDescent="0.25">
      <c r="A52" s="46" t="s">
        <v>33</v>
      </c>
      <c r="B52" s="24">
        <f>E29</f>
        <v>123906.836</v>
      </c>
    </row>
    <row r="53" spans="1:2" x14ac:dyDescent="0.25">
      <c r="A53" s="20" t="s">
        <v>29</v>
      </c>
      <c r="B53" s="21">
        <f>B48+B50+B51-B52</f>
        <v>-50943.237999999968</v>
      </c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36:E36"/>
    <mergeCell ref="A14:E14"/>
    <mergeCell ref="A15:E15"/>
    <mergeCell ref="A16:E16"/>
    <mergeCell ref="A17:E17"/>
    <mergeCell ref="A18:E18"/>
    <mergeCell ref="A31:E31"/>
    <mergeCell ref="F31:G31"/>
    <mergeCell ref="A32:E32"/>
    <mergeCell ref="A33:E33"/>
    <mergeCell ref="A34:E34"/>
    <mergeCell ref="A35:E35"/>
    <mergeCell ref="A37:E37"/>
    <mergeCell ref="A38:D38"/>
    <mergeCell ref="B39:D39"/>
    <mergeCell ref="A41:D41"/>
    <mergeCell ref="B42:D42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topLeftCell="A31" zoomScaleSheetLayoutView="100" workbookViewId="0">
      <selection activeCell="B51" sqref="B51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20.14062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99" t="s">
        <v>80</v>
      </c>
      <c r="B1" s="99"/>
      <c r="C1" s="99"/>
      <c r="D1" s="48"/>
    </row>
    <row r="2" spans="1:4" ht="15.75" x14ac:dyDescent="0.25">
      <c r="A2" s="100" t="s">
        <v>81</v>
      </c>
      <c r="B2" s="100"/>
      <c r="C2" s="100"/>
      <c r="D2" s="49"/>
    </row>
    <row r="3" spans="1:4" ht="15.75" x14ac:dyDescent="0.25">
      <c r="A3" s="100" t="s">
        <v>82</v>
      </c>
      <c r="B3" s="100"/>
      <c r="C3" s="100"/>
      <c r="D3" s="49"/>
    </row>
    <row r="4" spans="1:4" ht="15.75" x14ac:dyDescent="0.25">
      <c r="A4" s="99" t="s">
        <v>109</v>
      </c>
      <c r="B4" s="99"/>
      <c r="C4" s="99"/>
      <c r="D4" s="48"/>
    </row>
    <row r="5" spans="1:4" ht="15.75" x14ac:dyDescent="0.25">
      <c r="A5" s="101"/>
      <c r="B5" s="101"/>
      <c r="C5" s="101"/>
      <c r="D5" s="1"/>
    </row>
    <row r="6" spans="1:4" ht="15.75" x14ac:dyDescent="0.25">
      <c r="A6" s="49"/>
      <c r="B6" s="50" t="s">
        <v>83</v>
      </c>
      <c r="C6" s="51">
        <f>'1кв'!B48</f>
        <v>-48123.41</v>
      </c>
      <c r="D6" s="52"/>
    </row>
    <row r="7" spans="1:4" ht="15.75" x14ac:dyDescent="0.25">
      <c r="A7" s="53" t="s">
        <v>84</v>
      </c>
      <c r="B7" s="50" t="s">
        <v>110</v>
      </c>
      <c r="C7" s="51"/>
      <c r="D7" s="52"/>
    </row>
    <row r="8" spans="1:4" ht="15.75" x14ac:dyDescent="0.25">
      <c r="A8" s="49"/>
      <c r="B8" s="54" t="s">
        <v>85</v>
      </c>
      <c r="C8" s="51"/>
      <c r="D8" s="52"/>
    </row>
    <row r="9" spans="1:4" ht="15.75" x14ac:dyDescent="0.25">
      <c r="A9" s="49"/>
      <c r="B9" s="7" t="s">
        <v>112</v>
      </c>
      <c r="C9" s="51"/>
      <c r="D9" s="52"/>
    </row>
    <row r="10" spans="1:4" ht="15.75" x14ac:dyDescent="0.25">
      <c r="A10" s="49"/>
      <c r="B10" s="7" t="s">
        <v>113</v>
      </c>
      <c r="C10" s="51"/>
      <c r="D10" s="52"/>
    </row>
    <row r="11" spans="1:4" ht="15.75" x14ac:dyDescent="0.25">
      <c r="A11" s="49"/>
      <c r="B11" s="7" t="s">
        <v>111</v>
      </c>
      <c r="C11" s="51"/>
      <c r="D11" s="52"/>
    </row>
    <row r="12" spans="1:4" ht="15.75" x14ac:dyDescent="0.25">
      <c r="B12" s="55" t="s">
        <v>86</v>
      </c>
      <c r="C12" s="56">
        <f>'1кв'!B50+'2кв'!B50+'3кв'!B52+'4кв'!B50</f>
        <v>522314.37</v>
      </c>
      <c r="D12" s="57"/>
    </row>
    <row r="13" spans="1:4" ht="30" x14ac:dyDescent="0.25">
      <c r="B13" s="58" t="s">
        <v>87</v>
      </c>
      <c r="C13" s="56">
        <f>'1кв'!B51+'2кв'!B51+'3кв'!B53+'4кв'!B51</f>
        <v>1800</v>
      </c>
      <c r="D13" s="57"/>
    </row>
    <row r="14" spans="1:4" x14ac:dyDescent="0.25">
      <c r="B14" s="80" t="s">
        <v>114</v>
      </c>
      <c r="C14" s="56">
        <f>'1кв'!B52+'2кв'!B52</f>
        <v>3715.8</v>
      </c>
      <c r="D14" s="57"/>
    </row>
    <row r="15" spans="1:4" ht="15.75" x14ac:dyDescent="0.25">
      <c r="A15" s="59"/>
      <c r="B15" s="55" t="s">
        <v>88</v>
      </c>
      <c r="C15" s="60">
        <f>SUM(C12:C14)</f>
        <v>527830.17000000004</v>
      </c>
      <c r="D15" s="52"/>
    </row>
    <row r="16" spans="1:4" ht="15.75" x14ac:dyDescent="0.25">
      <c r="A16" s="1"/>
      <c r="B16" s="102"/>
      <c r="C16" s="102"/>
      <c r="D16" s="61"/>
    </row>
    <row r="17" spans="1:5" ht="15.75" x14ac:dyDescent="0.25">
      <c r="A17" s="62" t="s">
        <v>89</v>
      </c>
      <c r="B17" s="25" t="s">
        <v>90</v>
      </c>
      <c r="C17" s="63">
        <f>'1кв'!E20+'2кв'!E20+'3кв'!E20+'4кв'!E20</f>
        <v>318015.60000000003</v>
      </c>
      <c r="D17" s="61"/>
    </row>
    <row r="18" spans="1:5" ht="15.75" x14ac:dyDescent="0.25">
      <c r="A18" s="62"/>
      <c r="B18" s="7" t="s">
        <v>91</v>
      </c>
      <c r="C18" s="63">
        <f>'1кв'!E21+'2кв'!E21+'3кв'!E21+'4кв'!E21</f>
        <v>0</v>
      </c>
      <c r="D18" s="61"/>
    </row>
    <row r="19" spans="1:5" ht="16.5" customHeight="1" x14ac:dyDescent="0.25">
      <c r="A19" s="62"/>
      <c r="B19" s="64" t="s">
        <v>36</v>
      </c>
      <c r="C19" s="63">
        <f>'1кв'!E22+'2кв'!E22+'3кв'!E22+'4кв'!E22</f>
        <v>122716.60799999999</v>
      </c>
      <c r="D19" s="61"/>
    </row>
    <row r="20" spans="1:5" ht="15.75" x14ac:dyDescent="0.25">
      <c r="A20" s="62"/>
      <c r="B20" s="7" t="s">
        <v>92</v>
      </c>
      <c r="C20" s="63">
        <f>'1кв'!E23+'2кв'!E23+'3кв'!E23+'4кв'!E23</f>
        <v>13450.83</v>
      </c>
      <c r="D20" s="61"/>
    </row>
    <row r="21" spans="1:5" ht="15.75" x14ac:dyDescent="0.25">
      <c r="A21" s="62"/>
      <c r="B21" s="7" t="s">
        <v>93</v>
      </c>
      <c r="C21" s="63">
        <f>'1кв'!E24+'2кв'!E24+'3кв'!E24+'4кв'!E24</f>
        <v>10388.700000000001</v>
      </c>
      <c r="D21" s="61"/>
    </row>
    <row r="22" spans="1:5" ht="15.75" x14ac:dyDescent="0.25">
      <c r="A22" s="62"/>
      <c r="B22" s="7" t="s">
        <v>94</v>
      </c>
      <c r="C22" s="63">
        <f>'1кв'!E25+'2кв'!E25+'3кв'!E25+'4кв'!E25</f>
        <v>21058.02</v>
      </c>
      <c r="D22" s="61"/>
    </row>
    <row r="23" spans="1:5" ht="15.75" x14ac:dyDescent="0.25">
      <c r="A23" s="1"/>
      <c r="B23" s="7" t="s">
        <v>95</v>
      </c>
      <c r="C23" s="63">
        <f>'1кв'!E26+'2кв'!E26+'3кв'!E26+'4кв'!E26</f>
        <v>8570.33</v>
      </c>
      <c r="D23" s="61"/>
      <c r="E23" s="65"/>
    </row>
    <row r="24" spans="1:5" ht="15.75" x14ac:dyDescent="0.25">
      <c r="A24" s="62"/>
      <c r="B24" s="66" t="s">
        <v>116</v>
      </c>
      <c r="C24" s="63">
        <f>'3кв'!E28+'3кв'!E29+'4кв'!E27</f>
        <v>12483.359999999999</v>
      </c>
      <c r="D24" s="61"/>
    </row>
    <row r="25" spans="1:5" ht="15.75" x14ac:dyDescent="0.25">
      <c r="A25" s="62"/>
      <c r="B25" s="67" t="s">
        <v>96</v>
      </c>
      <c r="C25" s="63">
        <f>SUM(C27:C30)</f>
        <v>23966.55</v>
      </c>
      <c r="D25" s="61"/>
    </row>
    <row r="26" spans="1:5" ht="15.75" x14ac:dyDescent="0.25">
      <c r="A26" s="62"/>
      <c r="B26" s="54" t="s">
        <v>85</v>
      </c>
      <c r="C26" s="63"/>
      <c r="D26" s="61"/>
    </row>
    <row r="27" spans="1:5" ht="15.75" x14ac:dyDescent="0.25">
      <c r="A27" s="62"/>
      <c r="B27" s="30" t="s">
        <v>117</v>
      </c>
      <c r="C27" s="63">
        <f>'1кв'!E27</f>
        <v>11966.55</v>
      </c>
      <c r="D27" s="61"/>
    </row>
    <row r="28" spans="1:5" ht="15.75" x14ac:dyDescent="0.25">
      <c r="A28" s="62"/>
      <c r="B28" s="7" t="s">
        <v>97</v>
      </c>
      <c r="C28" s="63">
        <f>'2кв'!E27</f>
        <v>4000</v>
      </c>
      <c r="D28" s="61"/>
    </row>
    <row r="29" spans="1:5" ht="15.75" x14ac:dyDescent="0.25">
      <c r="A29" s="62"/>
      <c r="B29" s="68" t="s">
        <v>115</v>
      </c>
      <c r="C29" s="63">
        <f>'3кв'!E27</f>
        <v>8000</v>
      </c>
      <c r="D29" s="61"/>
    </row>
    <row r="30" spans="1:5" ht="15.75" x14ac:dyDescent="0.25">
      <c r="A30" s="62"/>
      <c r="B30" s="69"/>
      <c r="C30" s="63"/>
      <c r="D30" s="61"/>
    </row>
    <row r="31" spans="1:5" ht="15.75" x14ac:dyDescent="0.25">
      <c r="A31" s="1"/>
      <c r="B31" s="70" t="s">
        <v>98</v>
      </c>
      <c r="C31" s="71">
        <f>SUM(C17:C25)</f>
        <v>530649.99800000014</v>
      </c>
      <c r="D31" s="61"/>
      <c r="E31" s="65"/>
    </row>
    <row r="32" spans="1:5" ht="15.75" x14ac:dyDescent="0.25">
      <c r="A32" s="1"/>
      <c r="B32" s="72" t="s">
        <v>99</v>
      </c>
      <c r="C32" s="73">
        <f>C6+C15-C31</f>
        <v>-50943.238000000129</v>
      </c>
      <c r="D32" s="61"/>
    </row>
    <row r="33" spans="1:4" ht="15.75" x14ac:dyDescent="0.25">
      <c r="A33" s="1"/>
      <c r="B33" s="53"/>
      <c r="C33" s="53"/>
      <c r="D33" s="61"/>
    </row>
    <row r="34" spans="1:4" ht="15.75" x14ac:dyDescent="0.25">
      <c r="A34" s="1"/>
      <c r="B34" s="74" t="s">
        <v>100</v>
      </c>
      <c r="C34" s="74"/>
      <c r="D34" s="61"/>
    </row>
    <row r="35" spans="1:4" ht="15.75" x14ac:dyDescent="0.25">
      <c r="A35" s="1"/>
      <c r="B35" s="74" t="s">
        <v>101</v>
      </c>
      <c r="C35" s="75">
        <v>55724.7</v>
      </c>
      <c r="D35" s="61"/>
    </row>
    <row r="36" spans="1:4" ht="15.75" x14ac:dyDescent="0.25">
      <c r="A36" s="1"/>
      <c r="B36" s="76" t="s">
        <v>102</v>
      </c>
      <c r="C36" s="77">
        <v>71087.34</v>
      </c>
      <c r="D36" s="61"/>
    </row>
    <row r="37" spans="1:4" ht="15.75" x14ac:dyDescent="0.25">
      <c r="A37" s="1"/>
      <c r="B37" s="74" t="s">
        <v>103</v>
      </c>
      <c r="C37" s="78">
        <f>C36-C35</f>
        <v>15362.64</v>
      </c>
      <c r="D37" s="61"/>
    </row>
    <row r="38" spans="1:4" ht="15.75" x14ac:dyDescent="0.25">
      <c r="A38" s="1"/>
      <c r="B38" s="53"/>
      <c r="C38" s="53"/>
      <c r="D38" s="61"/>
    </row>
    <row r="39" spans="1:4" ht="15.75" x14ac:dyDescent="0.25">
      <c r="A39" s="1"/>
      <c r="B39" s="53"/>
      <c r="C39" s="53"/>
      <c r="D39" s="61"/>
    </row>
    <row r="40" spans="1:4" ht="15.75" x14ac:dyDescent="0.25">
      <c r="A40" s="1" t="s">
        <v>104</v>
      </c>
      <c r="B40" s="53" t="s">
        <v>105</v>
      </c>
      <c r="C40" s="53"/>
      <c r="D40" s="61"/>
    </row>
    <row r="41" spans="1:4" ht="15.75" x14ac:dyDescent="0.25">
      <c r="A41" s="1"/>
      <c r="B41" s="53" t="s">
        <v>106</v>
      </c>
      <c r="C41" s="53"/>
      <c r="D41" s="61"/>
    </row>
    <row r="42" spans="1:4" ht="15.75" x14ac:dyDescent="0.25">
      <c r="A42" s="1"/>
      <c r="B42" s="53" t="s">
        <v>107</v>
      </c>
      <c r="C42" s="53"/>
      <c r="D42" s="61"/>
    </row>
    <row r="43" spans="1:4" ht="15.75" x14ac:dyDescent="0.25">
      <c r="A43" s="1"/>
      <c r="B43" s="53"/>
      <c r="C43" s="53"/>
      <c r="D43" s="61"/>
    </row>
    <row r="44" spans="1:4" ht="15.75" x14ac:dyDescent="0.25">
      <c r="A44" s="1"/>
      <c r="B44" s="53"/>
      <c r="C44" s="53"/>
      <c r="D44" s="61"/>
    </row>
    <row r="45" spans="1:4" ht="15.75" x14ac:dyDescent="0.25">
      <c r="A45" s="1"/>
      <c r="B45" s="53" t="s">
        <v>108</v>
      </c>
      <c r="C45" s="53"/>
      <c r="D45" s="61"/>
    </row>
    <row r="46" spans="1:4" ht="15.75" x14ac:dyDescent="0.25">
      <c r="A46" s="1"/>
      <c r="B46" s="53"/>
      <c r="C46" s="53"/>
      <c r="D46" s="61"/>
    </row>
    <row r="47" spans="1:4" ht="15.75" x14ac:dyDescent="0.25">
      <c r="A47" s="1"/>
      <c r="B47" s="53"/>
      <c r="C47" s="53"/>
      <c r="D47" s="61"/>
    </row>
  </sheetData>
  <mergeCells count="6">
    <mergeCell ref="B16:C16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2024-02-28T08:20:56Z</dcterms:modified>
</cp:coreProperties>
</file>